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kapitulace stavby" sheetId="1" state="visible" r:id="rId3"/>
    <sheet name="SO 101 - Místní komunikac..." sheetId="2" state="visible" r:id="rId4"/>
    <sheet name="SO 102 - Místní komunikac..." sheetId="3" state="visible" r:id="rId5"/>
  </sheets>
  <definedNames>
    <definedName function="false" hidden="false" localSheetId="0" name="_xlnm.Print_Area" vbProcedure="false">'Rekapitulace stavby'!$D$4:$AO$76,'Rekapitulace stavby'!$C$82:$AQ$97</definedName>
    <definedName function="false" hidden="false" localSheetId="0" name="_xlnm.Print_Titles" vbProcedure="false">'Rekapitulace stavby'!$92:$92</definedName>
    <definedName function="false" hidden="false" localSheetId="1" name="_xlnm.Print_Area" vbProcedure="false">'SO 101 - Místní komunikac...'!$C$4:$J$76,'SO 101 - Místní komunikac...'!$C$82:$J$97,'SO 101 - Místní komunikac...'!$C$103:$J$127</definedName>
    <definedName function="false" hidden="false" localSheetId="1" name="_xlnm.Print_Titles" vbProcedure="false">'SO 101 - Místní komunikac...'!$115:$115</definedName>
    <definedName function="false" hidden="true" localSheetId="1" name="_xlnm._FilterDatabase" vbProcedure="false">'SO 101 - Místní komunikac...'!$C$115:$K$127</definedName>
    <definedName function="false" hidden="false" localSheetId="2" name="_xlnm.Print_Area" vbProcedure="false">'SO 102 - Místní komunikac...'!$C$4:$J$76,'SO 102 - Místní komunikac...'!$C$82:$J$97,'SO 102 - Místní komunikac...'!$C$103:$J$131</definedName>
    <definedName function="false" hidden="false" localSheetId="2" name="_xlnm.Print_Titles" vbProcedure="false">'SO 102 - Místní komunikac...'!$115:$115</definedName>
    <definedName function="false" hidden="true" localSheetId="2" name="_xlnm._FilterDatabase" vbProcedure="false">'SO 102 - Místní komunikac...'!$C$115:$K$131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<sst xmlns="http://schemas.openxmlformats.org/spreadsheetml/2006/main" count="651" uniqueCount="162">
  <si>
    <t xml:space="preserve">Export Komplet</t>
  </si>
  <si>
    <t xml:space="preserve">2.0</t>
  </si>
  <si>
    <t xml:space="preserve">False</t>
  </si>
  <si>
    <t xml:space="preserve">{2cb0559d-cca0-4ee6-bb66-e15d1b57ba85}</t>
  </si>
  <si>
    <t xml:space="preserve">&gt;&gt;  skryté sloupce  &lt;&lt;</t>
  </si>
  <si>
    <t xml:space="preserve">0,01</t>
  </si>
  <si>
    <t xml:space="preserve">21</t>
  </si>
  <si>
    <t xml:space="preserve">15</t>
  </si>
  <si>
    <t xml:space="preserve">REKAPITULACE STAVBY</t>
  </si>
  <si>
    <t xml:space="preserve">v ---  níže se nacházejí doplnkové a pomocné údaje k sestavám  --- v</t>
  </si>
  <si>
    <t xml:space="preserve">Návod na vyplnění</t>
  </si>
  <si>
    <t xml:space="preserve">0,001</t>
  </si>
  <si>
    <t xml:space="preserve">Kód:</t>
  </si>
  <si>
    <t xml:space="preserve">24-013</t>
  </si>
  <si>
    <t xml:space="preserve"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</si>
  <si>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 xml:space="preserve">Stavba:</t>
  </si>
  <si>
    <t xml:space="preserve">Oprava povrchu MK, Horní Dvořiště</t>
  </si>
  <si>
    <t xml:space="preserve">KSO:</t>
  </si>
  <si>
    <t xml:space="preserve">CC-CZ:</t>
  </si>
  <si>
    <t xml:space="preserve">Místo:</t>
  </si>
  <si>
    <t xml:space="preserve"> </t>
  </si>
  <si>
    <t xml:space="preserve">Datum:</t>
  </si>
  <si>
    <t xml:space="preserve">Zadavatel:</t>
  </si>
  <si>
    <t xml:space="preserve">IČ:</t>
  </si>
  <si>
    <t xml:space="preserve">DIČ:</t>
  </si>
  <si>
    <t xml:space="preserve">Uchazeč:</t>
  </si>
  <si>
    <t xml:space="preserve">Vyplň údaj</t>
  </si>
  <si>
    <t xml:space="preserve">Projektant:</t>
  </si>
  <si>
    <t xml:space="preserve">True</t>
  </si>
  <si>
    <t xml:space="preserve">Zpracovatel:</t>
  </si>
  <si>
    <t xml:space="preserve">Poznámka:</t>
  </si>
  <si>
    <t xml:space="preserve">Cena bez DPH</t>
  </si>
  <si>
    <t xml:space="preserve">Sazba daně</t>
  </si>
  <si>
    <t xml:space="preserve">Základ daně</t>
  </si>
  <si>
    <t xml:space="preserve">Výše daně</t>
  </si>
  <si>
    <t xml:space="preserve">DPH</t>
  </si>
  <si>
    <t xml:space="preserve">základní</t>
  </si>
  <si>
    <t xml:space="preserve">snížená</t>
  </si>
  <si>
    <t xml:space="preserve">zákl. přenesená</t>
  </si>
  <si>
    <t xml:space="preserve">sníž. přenesená</t>
  </si>
  <si>
    <t xml:space="preserve">nulová</t>
  </si>
  <si>
    <t xml:space="preserve">Cena s DPH</t>
  </si>
  <si>
    <t xml:space="preserve">v</t>
  </si>
  <si>
    <t xml:space="preserve">CZK</t>
  </si>
  <si>
    <t xml:space="preserve">Projektant</t>
  </si>
  <si>
    <t xml:space="preserve">Zpracovatel</t>
  </si>
  <si>
    <t xml:space="preserve">Datum a podpis:</t>
  </si>
  <si>
    <t xml:space="preserve">Razítko</t>
  </si>
  <si>
    <t xml:space="preserve">Objednavatel</t>
  </si>
  <si>
    <t xml:space="preserve">Uchazeč</t>
  </si>
  <si>
    <t xml:space="preserve">REKAPITULACE OBJEKTŮ STAVBY A SOUPISŮ PRACÍ</t>
  </si>
  <si>
    <t xml:space="preserve">Informatívní údaje z listů zakázek</t>
  </si>
  <si>
    <t xml:space="preserve">Kód</t>
  </si>
  <si>
    <t xml:space="preserve">Popis</t>
  </si>
  <si>
    <t xml:space="preserve">Cena bez DPH [CZK]</t>
  </si>
  <si>
    <t xml:space="preserve">Cena s DPH [CZK]</t>
  </si>
  <si>
    <t xml:space="preserve">Typ</t>
  </si>
  <si>
    <t xml:space="preserve">z toho Ostat.
náklady [CZK]</t>
  </si>
  <si>
    <t xml:space="preserve">DPH [CZK]</t>
  </si>
  <si>
    <t xml:space="preserve">Normohodiny [h]</t>
  </si>
  <si>
    <t xml:space="preserve">DPH základní [CZK]</t>
  </si>
  <si>
    <t xml:space="preserve">DPH snížená [CZK]</t>
  </si>
  <si>
    <t xml:space="preserve">DPH základní přenesená
[CZK]</t>
  </si>
  <si>
    <t xml:space="preserve">DPH snížená přenesená
[CZK]</t>
  </si>
  <si>
    <t xml:space="preserve">Základna
DPH základní</t>
  </si>
  <si>
    <t xml:space="preserve">Základna
DPH snížená</t>
  </si>
  <si>
    <t xml:space="preserve">Základna
DPH zákl. přenesená</t>
  </si>
  <si>
    <t xml:space="preserve">Základna
DPH sníž. přenesená</t>
  </si>
  <si>
    <t xml:space="preserve">Základna
DPH nulová</t>
  </si>
  <si>
    <t xml:space="preserve">Náklady z rozpočtů</t>
  </si>
  <si>
    <t xml:space="preserve">D</t>
  </si>
  <si>
    <t xml:space="preserve">0</t>
  </si>
  <si>
    <t xml:space="preserve">###NOIMPORT###</t>
  </si>
  <si>
    <t xml:space="preserve">IMPORT</t>
  </si>
  <si>
    <t xml:space="preserve">{00000000-0000-0000-0000-000000000000}</t>
  </si>
  <si>
    <t xml:space="preserve">/</t>
  </si>
  <si>
    <t xml:space="preserve">SO 101</t>
  </si>
  <si>
    <t xml:space="preserve">Místní komunikace na parc. č. 2539/4, 2625/1 a 96/4 </t>
  </si>
  <si>
    <t xml:space="preserve">STA</t>
  </si>
  <si>
    <t xml:space="preserve">1</t>
  </si>
  <si>
    <t xml:space="preserve">{34f15d4b-df6a-43dd-aae9-1d841d422cd2}</t>
  </si>
  <si>
    <t xml:space="preserve">2</t>
  </si>
  <si>
    <t xml:space="preserve">SO 102</t>
  </si>
  <si>
    <t xml:space="preserve">Místní komunikace na parc. č. 2540/1 a 2539/2</t>
  </si>
  <si>
    <t xml:space="preserve">{c13b05d7-ff08-4ae5-9a1e-d446ec3e878d}</t>
  </si>
  <si>
    <t xml:space="preserve">KRYCÍ LIST SOUPISU PRACÍ</t>
  </si>
  <si>
    <t xml:space="preserve">Objekt:</t>
  </si>
  <si>
    <t xml:space="preserve">SO 101 - Místní komunikace na parc. č. 2539/4, 2625/1 a 96/4 </t>
  </si>
  <si>
    <t xml:space="preserve">REKAPITULACE ČLENĚNÍ SOUPISU PRACÍ</t>
  </si>
  <si>
    <t xml:space="preserve">Kód dílu - Popis</t>
  </si>
  <si>
    <t xml:space="preserve">Cena celkem [CZK]</t>
  </si>
  <si>
    <t xml:space="preserve">Náklady ze soupisu prací</t>
  </si>
  <si>
    <t xml:space="preserve">-1</t>
  </si>
  <si>
    <t xml:space="preserve">SOUPIS PRACÍ</t>
  </si>
  <si>
    <t xml:space="preserve">PČ</t>
  </si>
  <si>
    <t xml:space="preserve">MJ</t>
  </si>
  <si>
    <t xml:space="preserve">Množství</t>
  </si>
  <si>
    <t xml:space="preserve">J.cena [CZK]</t>
  </si>
  <si>
    <t xml:space="preserve">Cenová soustava</t>
  </si>
  <si>
    <t xml:space="preserve">J. Nh [h]</t>
  </si>
  <si>
    <t xml:space="preserve">Nh celkem [h]</t>
  </si>
  <si>
    <t xml:space="preserve">J. hmotnost [t]</t>
  </si>
  <si>
    <t xml:space="preserve">Hmotnost celkem [t]</t>
  </si>
  <si>
    <t xml:space="preserve">J. suť [t]</t>
  </si>
  <si>
    <t xml:space="preserve">Suť Celkem [t]</t>
  </si>
  <si>
    <t xml:space="preserve">Náklady soupisu celkem</t>
  </si>
  <si>
    <t xml:space="preserve">K</t>
  </si>
  <si>
    <t xml:space="preserve">113107142</t>
  </si>
  <si>
    <t xml:space="preserve">Odstranění podkladu živičného tl přes 50 do 100 mm ručně</t>
  </si>
  <si>
    <t xml:space="preserve">m2</t>
  </si>
  <si>
    <t xml:space="preserve">4</t>
  </si>
  <si>
    <t xml:space="preserve">ROZPOCET</t>
  </si>
  <si>
    <t xml:space="preserve">997002611</t>
  </si>
  <si>
    <t xml:space="preserve">Nakládání suti a vybouraných hmot</t>
  </si>
  <si>
    <t xml:space="preserve">t</t>
  </si>
  <si>
    <t xml:space="preserve">3</t>
  </si>
  <si>
    <t xml:space="preserve">997002511</t>
  </si>
  <si>
    <t xml:space="preserve">Vodorovné přemístění suti a vybouraných hmot bez naložení ale se složením a urovnáním do 1 km</t>
  </si>
  <si>
    <t xml:space="preserve">6</t>
  </si>
  <si>
    <t xml:space="preserve">997002519</t>
  </si>
  <si>
    <t xml:space="preserve">Příplatek ZKD 1 km přemístění suti a vybouraných hmot</t>
  </si>
  <si>
    <t xml:space="preserve">8</t>
  </si>
  <si>
    <t xml:space="preserve">5</t>
  </si>
  <si>
    <t xml:space="preserve">997013875</t>
  </si>
  <si>
    <t xml:space="preserve">Poplatek za uložení stavebního odpadu na recyklační skládce (skládkovné) asfaltového bez obsahu deht</t>
  </si>
  <si>
    <t xml:space="preserve">10</t>
  </si>
  <si>
    <t xml:space="preserve">572753111</t>
  </si>
  <si>
    <t xml:space="preserve">Vyrovnání povrchu dosavadních krytů asfaltovým betonem ACO 11+</t>
  </si>
  <si>
    <t xml:space="preserve">12</t>
  </si>
  <si>
    <t xml:space="preserve">7</t>
  </si>
  <si>
    <t xml:space="preserve">577134211</t>
  </si>
  <si>
    <t xml:space="preserve">Asfaltový beton vrstva obrusná ACO 11 (ABS) tř. II tl 40 mm š do 3 m z nemodifikovaného asfaltu</t>
  </si>
  <si>
    <t xml:space="preserve">14</t>
  </si>
  <si>
    <t xml:space="preserve">919735112</t>
  </si>
  <si>
    <t xml:space="preserve">Řezání stávajícího živičného krytu hl přes 50 do 100 mm</t>
  </si>
  <si>
    <t xml:space="preserve">m</t>
  </si>
  <si>
    <t xml:space="preserve">16</t>
  </si>
  <si>
    <t xml:space="preserve">11</t>
  </si>
  <si>
    <t xml:space="preserve">919731122</t>
  </si>
  <si>
    <t xml:space="preserve">Zarovnání styčné plochy podkladu nebo krytu živičného tl přes 50 do 100 mm</t>
  </si>
  <si>
    <t xml:space="preserve">18</t>
  </si>
  <si>
    <t xml:space="preserve">919121212</t>
  </si>
  <si>
    <t xml:space="preserve">Těsnění spár zálivkou za studena pro komůrky š 10 mm hl 20 mm bez těsnicího profilu</t>
  </si>
  <si>
    <t xml:space="preserve">20</t>
  </si>
  <si>
    <t xml:space="preserve">13</t>
  </si>
  <si>
    <t xml:space="preserve">998225111</t>
  </si>
  <si>
    <t xml:space="preserve">Přesun hmot pro pozemní komunikace s krytem z kamene, monolitickým betonovým nebo živičným</t>
  </si>
  <si>
    <t xml:space="preserve">22</t>
  </si>
  <si>
    <t xml:space="preserve">SO 102 - Místní komunikace na parc. č. 2540/1 a 2539/2</t>
  </si>
  <si>
    <t xml:space="preserve">564911411</t>
  </si>
  <si>
    <t xml:space="preserve">Podklad z asfaltového recyklátu plochy přes 100 m2 tl 50 mm</t>
  </si>
  <si>
    <t xml:space="preserve">P</t>
  </si>
  <si>
    <t xml:space="preserve">Poznámka k položce:
25% plochy</t>
  </si>
  <si>
    <t xml:space="preserve">9</t>
  </si>
  <si>
    <t xml:space="preserve">899331111</t>
  </si>
  <si>
    <t xml:space="preserve">Výšková úprava uličního vstupu nebo vpusti do 200 mm zvýšením poklopu</t>
  </si>
  <si>
    <t xml:space="preserve">kus</t>
  </si>
  <si>
    <t xml:space="preserve">899431111</t>
  </si>
  <si>
    <t xml:space="preserve">Výšková úprava uličního vstupu nebo vpusti do 200 mm zvýšením krycího hrnce, šoupěte nebo hydrantu</t>
  </si>
  <si>
    <t xml:space="preserve">24</t>
  </si>
  <si>
    <t xml:space="preserve">26</t>
  </si>
  <si>
    <t xml:space="preserve">28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</si>
</sst>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"/>
    <numFmt numFmtId="167" formatCode="#,##0.00%"/>
    <numFmt numFmtId="168" formatCode="General"/>
    <numFmt numFmtId="169" formatCode="dd\.mm\.yyyy"/>
    <numFmt numFmtId="170" formatCode="#,##0.00000"/>
    <numFmt numFmtId="171" formatCode="#,##0.000"/>
  </numFmts>
  <fonts count="34">
    <font>
      <sz val="8"/>
      <name val="Arial CE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8"/>
      <color rgb="FFFFFFFF"/>
      <name val="Arial CE"/>
      <family val="0"/>
      <charset val="1"/>
    </font>
    <font>
      <sz val="8"/>
      <color rgb="FF3366FF"/>
      <name val="Arial CE"/>
      <family val="0"/>
      <charset val="1"/>
    </font>
    <font>
      <b val="true"/>
      <sz val="14"/>
      <name val="Arial CE"/>
      <family val="0"/>
      <charset val="1"/>
    </font>
    <font>
      <b val="true"/>
      <sz val="12"/>
      <color rgb="FF969696"/>
      <name val="Arial CE"/>
      <family val="0"/>
      <charset val="1"/>
    </font>
    <font>
      <sz val="10"/>
      <color rgb="FF969696"/>
      <name val="Arial CE"/>
      <family val="0"/>
      <charset val="1"/>
    </font>
    <font>
      <sz val="10"/>
      <name val="Arial CE"/>
      <family val="0"/>
      <charset val="1"/>
    </font>
    <font>
      <b val="true"/>
      <sz val="8"/>
      <color rgb="FF969696"/>
      <name val="Arial CE"/>
      <family val="0"/>
      <charset val="1"/>
    </font>
    <font>
      <b val="true"/>
      <sz val="11"/>
      <name val="Arial CE"/>
      <family val="0"/>
      <charset val="1"/>
    </font>
    <font>
      <b val="true"/>
      <sz val="10"/>
      <name val="Arial CE"/>
      <family val="0"/>
      <charset val="1"/>
    </font>
    <font>
      <b val="true"/>
      <sz val="10"/>
      <color rgb="FF969696"/>
      <name val="Arial CE"/>
      <family val="0"/>
      <charset val="1"/>
    </font>
    <font>
      <b val="true"/>
      <sz val="12"/>
      <name val="Arial CE"/>
      <family val="0"/>
      <charset val="1"/>
    </font>
    <font>
      <b val="true"/>
      <sz val="10"/>
      <color rgb="FF464646"/>
      <name val="Arial CE"/>
      <family val="0"/>
      <charset val="1"/>
    </font>
    <font>
      <sz val="12"/>
      <color rgb="FF969696"/>
      <name val="Arial CE"/>
      <family val="0"/>
      <charset val="1"/>
    </font>
    <font>
      <sz val="9"/>
      <name val="Arial CE"/>
      <family val="0"/>
      <charset val="1"/>
    </font>
    <font>
      <sz val="9"/>
      <color rgb="FF969696"/>
      <name val="Arial CE"/>
      <family val="0"/>
      <charset val="1"/>
    </font>
    <font>
      <b val="true"/>
      <sz val="12"/>
      <color rgb="FF960000"/>
      <name val="Arial CE"/>
      <family val="0"/>
      <charset val="1"/>
    </font>
    <font>
      <sz val="12"/>
      <name val="Arial CE"/>
      <family val="0"/>
      <charset val="1"/>
    </font>
    <font>
      <sz val="18"/>
      <color theme="10"/>
      <name val="Wingdings 2"/>
      <family val="0"/>
      <charset val="1"/>
    </font>
    <font>
      <u val="single"/>
      <sz val="11"/>
      <color theme="10"/>
      <name val="Calibri"/>
      <family val="0"/>
      <charset val="1"/>
    </font>
    <font>
      <sz val="11"/>
      <name val="Arial CE"/>
      <family val="0"/>
      <charset val="1"/>
    </font>
    <font>
      <b val="true"/>
      <sz val="11"/>
      <color rgb="FF003366"/>
      <name val="Arial CE"/>
      <family val="0"/>
      <charset val="1"/>
    </font>
    <font>
      <sz val="11"/>
      <color rgb="FF003366"/>
      <name val="Arial CE"/>
      <family val="0"/>
      <charset val="1"/>
    </font>
    <font>
      <sz val="11"/>
      <color rgb="FF969696"/>
      <name val="Arial CE"/>
      <family val="0"/>
      <charset val="1"/>
    </font>
    <font>
      <sz val="10"/>
      <color rgb="FF3366FF"/>
      <name val="Arial CE"/>
      <family val="0"/>
      <charset val="1"/>
    </font>
    <font>
      <sz val="8"/>
      <color rgb="FF969696"/>
      <name val="Arial CE"/>
      <family val="0"/>
      <charset val="1"/>
    </font>
    <font>
      <b val="true"/>
      <sz val="12"/>
      <color rgb="FF800000"/>
      <name val="Arial CE"/>
      <family val="0"/>
      <charset val="1"/>
    </font>
    <font>
      <sz val="8"/>
      <color rgb="FF960000"/>
      <name val="Arial CE"/>
      <family val="0"/>
      <charset val="1"/>
    </font>
    <font>
      <b val="true"/>
      <sz val="8"/>
      <name val="Arial CE"/>
      <family val="0"/>
      <charset val="1"/>
    </font>
    <font>
      <sz val="7"/>
      <color rgb="FF969696"/>
      <name val="Arial CE"/>
      <family val="0"/>
      <charset val="1"/>
    </font>
    <font>
      <i val="true"/>
      <sz val="7"/>
      <color rgb="FF969696"/>
      <name val="Arial CE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EBEBE"/>
      </patternFill>
    </fill>
    <fill>
      <patternFill patternType="solid">
        <fgColor rgb="FFFFFFCC"/>
        <bgColor rgb="FFFFFFFF"/>
      </patternFill>
    </fill>
    <fill>
      <patternFill patternType="solid">
        <fgColor rgb="FFBEBEBE"/>
        <bgColor rgb="FFC0C0C0"/>
      </patternFill>
    </fill>
    <fill>
      <patternFill patternType="solid">
        <fgColor rgb="FFD2D2D2"/>
        <bgColor rgb="FFC0C0C0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hair">
        <color rgb="FF969696"/>
      </left>
      <right/>
      <top style="hair">
        <color rgb="FF969696"/>
      </top>
      <bottom/>
      <diagonal/>
    </border>
    <border diagonalUp="false" diagonalDown="false">
      <left/>
      <right/>
      <top style="hair">
        <color rgb="FF969696"/>
      </top>
      <bottom/>
      <diagonal/>
    </border>
    <border diagonalUp="false" diagonalDown="false">
      <left/>
      <right style="hair">
        <color rgb="FF969696"/>
      </right>
      <top style="hair">
        <color rgb="FF969696"/>
      </top>
      <bottom/>
      <diagonal/>
    </border>
    <border diagonalUp="false" diagonalDown="false">
      <left/>
      <right style="hair">
        <color rgb="FF969696"/>
      </right>
      <top/>
      <bottom/>
      <diagonal/>
    </border>
    <border diagonalUp="false" diagonalDown="false">
      <left style="hair">
        <color rgb="FF969696"/>
      </left>
      <right/>
      <top style="hair">
        <color rgb="FF969696"/>
      </top>
      <bottom style="hair">
        <color rgb="FF969696"/>
      </bottom>
      <diagonal/>
    </border>
    <border diagonalUp="false" diagonalDown="false">
      <left/>
      <right/>
      <top style="hair">
        <color rgb="FF969696"/>
      </top>
      <bottom style="hair">
        <color rgb="FF969696"/>
      </bottom>
      <diagonal/>
    </border>
    <border diagonalUp="false" diagonalDown="false">
      <left/>
      <right style="hair">
        <color rgb="FF969696"/>
      </right>
      <top style="hair">
        <color rgb="FF969696"/>
      </top>
      <bottom style="hair">
        <color rgb="FF969696"/>
      </bottom>
      <diagonal/>
    </border>
    <border diagonalUp="false" diagonalDown="false">
      <left style="hair">
        <color rgb="FF969696"/>
      </left>
      <right/>
      <top/>
      <bottom/>
      <diagonal/>
    </border>
    <border diagonalUp="false" diagonalDown="false">
      <left style="hair">
        <color rgb="FF969696"/>
      </left>
      <right/>
      <top/>
      <bottom style="hair">
        <color rgb="FF969696"/>
      </bottom>
      <diagonal/>
    </border>
    <border diagonalUp="false" diagonalDown="false">
      <left/>
      <right/>
      <top/>
      <bottom style="hair">
        <color rgb="FF969696"/>
      </bottom>
      <diagonal/>
    </border>
    <border diagonalUp="false" diagonalDown="false">
      <left/>
      <right style="hair">
        <color rgb="FF969696"/>
      </right>
      <top/>
      <bottom style="hair">
        <color rgb="FF969696"/>
      </bottom>
      <diagonal/>
    </border>
    <border diagonalUp="false" diagonalDown="false"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3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5" fontId="9" fillId="3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5" fontId="9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4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4" fillId="4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5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26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26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26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6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6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6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9" fillId="3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5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5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5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8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7" fillId="5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7" fillId="5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3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3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7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7" fillId="0" borderId="2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7" fillId="0" borderId="2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7" fillId="0" borderId="2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17" fillId="0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7" fillId="3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7" fillId="0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2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8" fillId="3" borderId="1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18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3" borderId="1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8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8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8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8" xfId="0" applyFont="fals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dxfs count="4">
    <dxf>
      <fill>
        <patternFill patternType="solid">
          <fgColor rgb="FFD2D2D2"/>
          <bgColor rgb="FF000000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960000"/>
          <bgColor rgb="FF000000"/>
        </patternFill>
      </fill>
    </dxf>
    <dxf>
      <fill>
        <patternFill patternType="solid">
          <fgColor rgb="FF969696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FFF99"/>
      <rgbColor rgb="FFBEBEB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6464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/><Relationship Id="rId2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/><Relationship Id="rId2" Type="http://schemas.openxmlformats.org/officeDocument/2006/relationships/image" Target="../media/image1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/><Relationship Id="rId2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285480</xdr:colOff>
      <xdr:row>1</xdr:row>
      <xdr:rowOff>142560</xdr:rowOff>
    </xdr:to>
    <xdr:pic>
      <xdr:nvPicPr>
        <xdr:cNvPr id="0" name="Picture 1" descr="">
          <a:hlinkClick r:id="rId1"/>
        </xdr:cNvPr>
        <xdr:cNvPicPr/>
      </xdr:nvPicPr>
      <xdr:blipFill>
        <a:blip r:embed="rId2"/>
        <a:stretch/>
      </xdr:blipFill>
      <xdr:spPr>
        <a:xfrm>
          <a:off x="0" y="0"/>
          <a:ext cx="285480" cy="2854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285480</xdr:colOff>
      <xdr:row>1</xdr:row>
      <xdr:rowOff>142560</xdr:rowOff>
    </xdr:to>
    <xdr:pic>
      <xdr:nvPicPr>
        <xdr:cNvPr id="1" name="Picture 1" descr="">
          <a:hlinkClick r:id="rId1"/>
        </xdr:cNvPr>
        <xdr:cNvPicPr/>
      </xdr:nvPicPr>
      <xdr:blipFill>
        <a:blip r:embed="rId2"/>
        <a:stretch/>
      </xdr:blipFill>
      <xdr:spPr>
        <a:xfrm>
          <a:off x="0" y="0"/>
          <a:ext cx="285480" cy="2854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0</xdr:col>
      <xdr:colOff>285480</xdr:colOff>
      <xdr:row>1</xdr:row>
      <xdr:rowOff>142560</xdr:rowOff>
    </xdr:to>
    <xdr:pic>
      <xdr:nvPicPr>
        <xdr:cNvPr id="2" name="Picture 1" descr="">
          <a:hlinkClick r:id="rId1"/>
        </xdr:cNvPr>
        <xdr:cNvPicPr/>
      </xdr:nvPicPr>
      <xdr:blipFill>
        <a:blip r:embed="rId2"/>
        <a:stretch/>
      </xdr:blipFill>
      <xdr:spPr>
        <a:xfrm>
          <a:off x="0" y="0"/>
          <a:ext cx="285480" cy="2854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mpd="sng" algn="ctr">
          <a:prstDash val="solid"/>
        </a:ln>
        <a:ln w="25400" cmpd="sng" algn="ctr">
          <a:prstDash val="solid"/>
        </a:ln>
        <a:ln w="38100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CM98"/>
  <sheetViews>
    <sheetView showFormulas="false" showGridLines="false" showRowColHeaders="true" showZeros="true" rightToLeft="false" tabSelected="true" showOutlineSymbols="true" defaultGridColor="true" view="normal" topLeftCell="A79" colorId="64" zoomScale="100" zoomScaleNormal="100" zoomScalePageLayoutView="100" workbookViewId="0">
      <selection pane="topLeft" activeCell="AN8" activeCellId="0" sqref="AN8"/>
    </sheetView>
  </sheetViews>
  <sheetFormatPr defaultColWidth="8.6796875" defaultRowHeight="11.25" zeroHeight="false" outlineLevelRow="0" outlineLevelCol="0"/>
  <cols>
    <col collapsed="false" customWidth="true" hidden="false" outlineLevel="0" max="1" min="1" style="0" width="8.34"/>
    <col collapsed="false" customWidth="true" hidden="false" outlineLevel="0" max="2" min="2" style="0" width="1.66"/>
    <col collapsed="false" customWidth="true" hidden="false" outlineLevel="0" max="3" min="3" style="0" width="4.17"/>
    <col collapsed="false" customWidth="true" hidden="false" outlineLevel="0" max="33" min="4" style="0" width="2.66"/>
    <col collapsed="false" customWidth="true" hidden="false" outlineLevel="0" max="34" min="34" style="0" width="3.34"/>
    <col collapsed="false" customWidth="true" hidden="false" outlineLevel="0" max="35" min="35" style="0" width="31.67"/>
    <col collapsed="false" customWidth="true" hidden="false" outlineLevel="0" max="37" min="36" style="0" width="2.5"/>
    <col collapsed="false" customWidth="true" hidden="false" outlineLevel="0" max="38" min="38" style="0" width="8.34"/>
    <col collapsed="false" customWidth="true" hidden="false" outlineLevel="0" max="39" min="39" style="0" width="3.34"/>
    <col collapsed="false" customWidth="true" hidden="false" outlineLevel="0" max="40" min="40" style="0" width="13.34"/>
    <col collapsed="false" customWidth="true" hidden="false" outlineLevel="0" max="41" min="41" style="0" width="7.5"/>
    <col collapsed="false" customWidth="true" hidden="false" outlineLevel="0" max="42" min="42" style="0" width="4.17"/>
    <col collapsed="false" customWidth="true" hidden="true" outlineLevel="0" max="43" min="43" style="0" width="15.66"/>
    <col collapsed="false" customWidth="true" hidden="false" outlineLevel="0" max="44" min="44" style="0" width="13.66"/>
    <col collapsed="false" customWidth="true" hidden="true" outlineLevel="0" max="47" min="45" style="0" width="25.83"/>
    <col collapsed="false" customWidth="true" hidden="true" outlineLevel="0" max="49" min="48" style="0" width="21.66"/>
    <col collapsed="false" customWidth="true" hidden="true" outlineLevel="0" max="51" min="50" style="0" width="25"/>
    <col collapsed="false" customWidth="true" hidden="true" outlineLevel="0" max="52" min="52" style="0" width="21.66"/>
    <col collapsed="false" customWidth="true" hidden="true" outlineLevel="0" max="53" min="53" style="0" width="19.17"/>
    <col collapsed="false" customWidth="true" hidden="true" outlineLevel="0" max="54" min="54" style="0" width="25"/>
    <col collapsed="false" customWidth="true" hidden="true" outlineLevel="0" max="55" min="55" style="0" width="21.66"/>
    <col collapsed="false" customWidth="true" hidden="true" outlineLevel="0" max="56" min="56" style="0" width="19.17"/>
    <col collapsed="false" customWidth="true" hidden="false" outlineLevel="0" max="57" min="57" style="0" width="66.5"/>
    <col collapsed="false" customWidth="true" hidden="true" outlineLevel="0" max="91" min="71" style="0" width="9.34"/>
  </cols>
  <sheetData>
    <row r="1" customFormat="false" ht="11.25" hidden="false" customHeight="false" outlineLevel="0" collapsed="false">
      <c r="A1" s="1" t="s">
        <v>0</v>
      </c>
      <c r="AZ1" s="1"/>
      <c r="BA1" s="1" t="s">
        <v>1</v>
      </c>
      <c r="BB1" s="1"/>
      <c r="BT1" s="1" t="s">
        <v>2</v>
      </c>
      <c r="BU1" s="1" t="s">
        <v>2</v>
      </c>
      <c r="BV1" s="1" t="s">
        <v>3</v>
      </c>
    </row>
    <row r="2" customFormat="false" ht="36.75" hidden="false" customHeight="true" outlineLevel="0" collapsed="false">
      <c r="AR2" s="2" t="s">
        <v>4</v>
      </c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S2" s="3" t="s">
        <v>5</v>
      </c>
      <c r="BT2" s="3" t="s">
        <v>6</v>
      </c>
    </row>
    <row r="3" customFormat="false" ht="6.75" hidden="false" customHeight="true" outlineLevel="0" collapsed="false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5</v>
      </c>
      <c r="BT3" s="3" t="s">
        <v>7</v>
      </c>
    </row>
    <row r="4" customFormat="false" ht="24.75" hidden="false" customHeight="true" outlineLevel="0" collapsed="false">
      <c r="B4" s="6"/>
      <c r="D4" s="7" t="s">
        <v>8</v>
      </c>
      <c r="AR4" s="6"/>
      <c r="AS4" s="8" t="s">
        <v>9</v>
      </c>
      <c r="BE4" s="9" t="s">
        <v>10</v>
      </c>
      <c r="BS4" s="3" t="s">
        <v>11</v>
      </c>
    </row>
    <row r="5" customFormat="false" ht="12" hidden="false" customHeight="true" outlineLevel="0" collapsed="false">
      <c r="B5" s="6"/>
      <c r="D5" s="10" t="s">
        <v>12</v>
      </c>
      <c r="K5" s="11" t="s">
        <v>13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R5" s="6"/>
      <c r="BE5" s="12" t="s">
        <v>14</v>
      </c>
      <c r="BS5" s="3" t="s">
        <v>5</v>
      </c>
    </row>
    <row r="6" customFormat="false" ht="36.75" hidden="false" customHeight="true" outlineLevel="0" collapsed="false">
      <c r="B6" s="6"/>
      <c r="D6" s="13" t="s">
        <v>15</v>
      </c>
      <c r="K6" s="14" t="s">
        <v>16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R6" s="6"/>
      <c r="BE6" s="12"/>
      <c r="BS6" s="3" t="s">
        <v>5</v>
      </c>
    </row>
    <row r="7" customFormat="false" ht="12" hidden="false" customHeight="true" outlineLevel="0" collapsed="false">
      <c r="B7" s="6"/>
      <c r="D7" s="15" t="s">
        <v>17</v>
      </c>
      <c r="K7" s="16"/>
      <c r="AK7" s="15" t="s">
        <v>18</v>
      </c>
      <c r="AN7" s="16"/>
      <c r="AR7" s="6"/>
      <c r="BE7" s="12"/>
      <c r="BS7" s="3" t="s">
        <v>5</v>
      </c>
    </row>
    <row r="8" customFormat="false" ht="12" hidden="false" customHeight="true" outlineLevel="0" collapsed="false">
      <c r="B8" s="6"/>
      <c r="D8" s="15" t="s">
        <v>19</v>
      </c>
      <c r="K8" s="16" t="s">
        <v>20</v>
      </c>
      <c r="AK8" s="15" t="s">
        <v>21</v>
      </c>
      <c r="AN8" s="17"/>
      <c r="AR8" s="6"/>
      <c r="BE8" s="12"/>
      <c r="BS8" s="3" t="s">
        <v>5</v>
      </c>
    </row>
    <row r="9" customFormat="false" ht="14.25" hidden="false" customHeight="true" outlineLevel="0" collapsed="false">
      <c r="B9" s="6"/>
      <c r="AR9" s="6"/>
      <c r="BE9" s="12"/>
      <c r="BS9" s="3" t="s">
        <v>5</v>
      </c>
    </row>
    <row r="10" customFormat="false" ht="12" hidden="false" customHeight="true" outlineLevel="0" collapsed="false">
      <c r="B10" s="6"/>
      <c r="D10" s="15" t="s">
        <v>22</v>
      </c>
      <c r="AK10" s="15" t="s">
        <v>23</v>
      </c>
      <c r="AN10" s="16"/>
      <c r="AR10" s="6"/>
      <c r="BE10" s="12"/>
      <c r="BS10" s="3" t="s">
        <v>5</v>
      </c>
    </row>
    <row r="11" customFormat="false" ht="18" hidden="false" customHeight="true" outlineLevel="0" collapsed="false">
      <c r="B11" s="6"/>
      <c r="E11" s="16" t="s">
        <v>20</v>
      </c>
      <c r="AK11" s="15" t="s">
        <v>24</v>
      </c>
      <c r="AN11" s="16"/>
      <c r="AR11" s="6"/>
      <c r="BE11" s="12"/>
      <c r="BS11" s="3" t="s">
        <v>5</v>
      </c>
    </row>
    <row r="12" customFormat="false" ht="6.75" hidden="false" customHeight="true" outlineLevel="0" collapsed="false">
      <c r="B12" s="6"/>
      <c r="AR12" s="6"/>
      <c r="BE12" s="12"/>
      <c r="BS12" s="3" t="s">
        <v>5</v>
      </c>
    </row>
    <row r="13" customFormat="false" ht="12" hidden="false" customHeight="true" outlineLevel="0" collapsed="false">
      <c r="B13" s="6"/>
      <c r="D13" s="15" t="s">
        <v>25</v>
      </c>
      <c r="AK13" s="15" t="s">
        <v>23</v>
      </c>
      <c r="AN13" s="18" t="s">
        <v>26</v>
      </c>
      <c r="AR13" s="6"/>
      <c r="BE13" s="12"/>
      <c r="BS13" s="3" t="s">
        <v>5</v>
      </c>
    </row>
    <row r="14" customFormat="false" ht="12.75" hidden="false" customHeight="false" outlineLevel="0" collapsed="false">
      <c r="B14" s="6"/>
      <c r="E14" s="19" t="s">
        <v>26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5" t="s">
        <v>24</v>
      </c>
      <c r="AN14" s="18" t="s">
        <v>26</v>
      </c>
      <c r="AR14" s="6"/>
      <c r="BE14" s="12"/>
      <c r="BS14" s="3" t="s">
        <v>5</v>
      </c>
    </row>
    <row r="15" customFormat="false" ht="6.75" hidden="false" customHeight="true" outlineLevel="0" collapsed="false">
      <c r="B15" s="6"/>
      <c r="AR15" s="6"/>
      <c r="BE15" s="12"/>
      <c r="BS15" s="3" t="s">
        <v>2</v>
      </c>
    </row>
    <row r="16" customFormat="false" ht="12" hidden="false" customHeight="true" outlineLevel="0" collapsed="false">
      <c r="B16" s="6"/>
      <c r="D16" s="15" t="s">
        <v>27</v>
      </c>
      <c r="AK16" s="15" t="s">
        <v>23</v>
      </c>
      <c r="AN16" s="16"/>
      <c r="AR16" s="6"/>
      <c r="BE16" s="12"/>
      <c r="BS16" s="3" t="s">
        <v>2</v>
      </c>
    </row>
    <row r="17" customFormat="false" ht="18" hidden="false" customHeight="true" outlineLevel="0" collapsed="false">
      <c r="B17" s="6"/>
      <c r="E17" s="16" t="s">
        <v>20</v>
      </c>
      <c r="AK17" s="15" t="s">
        <v>24</v>
      </c>
      <c r="AN17" s="16"/>
      <c r="AR17" s="6"/>
      <c r="BE17" s="12"/>
      <c r="BS17" s="3" t="s">
        <v>28</v>
      </c>
    </row>
    <row r="18" customFormat="false" ht="6.75" hidden="false" customHeight="true" outlineLevel="0" collapsed="false">
      <c r="B18" s="6"/>
      <c r="AR18" s="6"/>
      <c r="BE18" s="12"/>
      <c r="BS18" s="3" t="s">
        <v>5</v>
      </c>
    </row>
    <row r="19" customFormat="false" ht="12" hidden="false" customHeight="true" outlineLevel="0" collapsed="false">
      <c r="B19" s="6"/>
      <c r="D19" s="15" t="s">
        <v>29</v>
      </c>
      <c r="AK19" s="15" t="s">
        <v>23</v>
      </c>
      <c r="AN19" s="16"/>
      <c r="AR19" s="6"/>
      <c r="BE19" s="12"/>
      <c r="BS19" s="3" t="s">
        <v>5</v>
      </c>
    </row>
    <row r="20" customFormat="false" ht="18" hidden="false" customHeight="true" outlineLevel="0" collapsed="false">
      <c r="B20" s="6"/>
      <c r="E20" s="16" t="s">
        <v>20</v>
      </c>
      <c r="AK20" s="15" t="s">
        <v>24</v>
      </c>
      <c r="AN20" s="16"/>
      <c r="AR20" s="6"/>
      <c r="BE20" s="12"/>
      <c r="BS20" s="3" t="s">
        <v>28</v>
      </c>
    </row>
    <row r="21" customFormat="false" ht="6.75" hidden="false" customHeight="true" outlineLevel="0" collapsed="false">
      <c r="B21" s="6"/>
      <c r="AR21" s="6"/>
      <c r="BE21" s="12"/>
    </row>
    <row r="22" customFormat="false" ht="12" hidden="false" customHeight="true" outlineLevel="0" collapsed="false">
      <c r="B22" s="6"/>
      <c r="D22" s="15" t="s">
        <v>30</v>
      </c>
      <c r="AR22" s="6"/>
      <c r="BE22" s="12"/>
    </row>
    <row r="23" customFormat="false" ht="16.5" hidden="false" customHeight="true" outlineLevel="0" collapsed="false">
      <c r="B23" s="6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R23" s="6"/>
      <c r="BE23" s="12"/>
    </row>
    <row r="24" customFormat="false" ht="6.75" hidden="false" customHeight="true" outlineLevel="0" collapsed="false">
      <c r="B24" s="6"/>
      <c r="AR24" s="6"/>
      <c r="BE24" s="12"/>
    </row>
    <row r="25" customFormat="false" ht="6.75" hidden="false" customHeight="true" outlineLevel="0" collapsed="false">
      <c r="B25" s="6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R25" s="6"/>
      <c r="BE25" s="12"/>
    </row>
    <row r="26" s="22" customFormat="true" ht="25.5" hidden="false" customHeight="true" outlineLevel="0" collapsed="false">
      <c r="B26" s="23"/>
      <c r="D26" s="24" t="s">
        <v>31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6" t="n">
        <f aca="false">ROUND(AG94,2)</f>
        <v>0</v>
      </c>
      <c r="AL26" s="26"/>
      <c r="AM26" s="26"/>
      <c r="AN26" s="26"/>
      <c r="AO26" s="26"/>
      <c r="AR26" s="23"/>
      <c r="BE26" s="12"/>
    </row>
    <row r="27" s="22" customFormat="true" ht="6.75" hidden="false" customHeight="true" outlineLevel="0" collapsed="false">
      <c r="B27" s="23"/>
      <c r="AR27" s="23"/>
      <c r="BE27" s="12"/>
    </row>
    <row r="28" s="22" customFormat="true" ht="12.75" hidden="false" customHeight="false" outlineLevel="0" collapsed="false">
      <c r="B28" s="23"/>
      <c r="L28" s="27" t="s">
        <v>32</v>
      </c>
      <c r="M28" s="27"/>
      <c r="N28" s="27"/>
      <c r="O28" s="27"/>
      <c r="P28" s="27"/>
      <c r="W28" s="27" t="s">
        <v>33</v>
      </c>
      <c r="X28" s="27"/>
      <c r="Y28" s="27"/>
      <c r="Z28" s="27"/>
      <c r="AA28" s="27"/>
      <c r="AB28" s="27"/>
      <c r="AC28" s="27"/>
      <c r="AD28" s="27"/>
      <c r="AE28" s="27"/>
      <c r="AK28" s="27" t="s">
        <v>34</v>
      </c>
      <c r="AL28" s="27"/>
      <c r="AM28" s="27"/>
      <c r="AN28" s="27"/>
      <c r="AO28" s="27"/>
      <c r="AR28" s="23"/>
      <c r="BE28" s="12"/>
    </row>
    <row r="29" s="28" customFormat="true" ht="14.25" hidden="false" customHeight="true" outlineLevel="0" collapsed="false">
      <c r="B29" s="29"/>
      <c r="D29" s="15" t="s">
        <v>35</v>
      </c>
      <c r="F29" s="15" t="s">
        <v>36</v>
      </c>
      <c r="L29" s="30" t="n">
        <v>0.21</v>
      </c>
      <c r="M29" s="30"/>
      <c r="N29" s="30"/>
      <c r="O29" s="30"/>
      <c r="P29" s="30"/>
      <c r="W29" s="31" t="n">
        <f aca="false">ROUND(AZ94, 2)</f>
        <v>0</v>
      </c>
      <c r="X29" s="31"/>
      <c r="Y29" s="31"/>
      <c r="Z29" s="31"/>
      <c r="AA29" s="31"/>
      <c r="AB29" s="31"/>
      <c r="AC29" s="31"/>
      <c r="AD29" s="31"/>
      <c r="AE29" s="31"/>
      <c r="AK29" s="31" t="n">
        <f aca="false">ROUND(AV94, 2)</f>
        <v>0</v>
      </c>
      <c r="AL29" s="31"/>
      <c r="AM29" s="31"/>
      <c r="AN29" s="31"/>
      <c r="AO29" s="31"/>
      <c r="AR29" s="29"/>
      <c r="BE29" s="12"/>
    </row>
    <row r="30" s="28" customFormat="true" ht="14.25" hidden="false" customHeight="true" outlineLevel="0" collapsed="false">
      <c r="B30" s="29"/>
      <c r="F30" s="15" t="s">
        <v>37</v>
      </c>
      <c r="L30" s="30" t="n">
        <v>0.15</v>
      </c>
      <c r="M30" s="30"/>
      <c r="N30" s="30"/>
      <c r="O30" s="30"/>
      <c r="P30" s="30"/>
      <c r="W30" s="31" t="n">
        <f aca="false">ROUND(BA94, 2)</f>
        <v>0</v>
      </c>
      <c r="X30" s="31"/>
      <c r="Y30" s="31"/>
      <c r="Z30" s="31"/>
      <c r="AA30" s="31"/>
      <c r="AB30" s="31"/>
      <c r="AC30" s="31"/>
      <c r="AD30" s="31"/>
      <c r="AE30" s="31"/>
      <c r="AK30" s="31" t="n">
        <f aca="false">ROUND(AW94, 2)</f>
        <v>0</v>
      </c>
      <c r="AL30" s="31"/>
      <c r="AM30" s="31"/>
      <c r="AN30" s="31"/>
      <c r="AO30" s="31"/>
      <c r="AR30" s="29"/>
      <c r="BE30" s="12"/>
    </row>
    <row r="31" s="28" customFormat="true" ht="14.25" hidden="true" customHeight="true" outlineLevel="0" collapsed="false">
      <c r="B31" s="29"/>
      <c r="F31" s="15" t="s">
        <v>38</v>
      </c>
      <c r="L31" s="30" t="n">
        <v>0.21</v>
      </c>
      <c r="M31" s="30"/>
      <c r="N31" s="30"/>
      <c r="O31" s="30"/>
      <c r="P31" s="30"/>
      <c r="W31" s="31" t="n">
        <f aca="false">ROUND(BB94, 2)</f>
        <v>0</v>
      </c>
      <c r="X31" s="31"/>
      <c r="Y31" s="31"/>
      <c r="Z31" s="31"/>
      <c r="AA31" s="31"/>
      <c r="AB31" s="31"/>
      <c r="AC31" s="31"/>
      <c r="AD31" s="31"/>
      <c r="AE31" s="31"/>
      <c r="AK31" s="31" t="n">
        <v>0</v>
      </c>
      <c r="AL31" s="31"/>
      <c r="AM31" s="31"/>
      <c r="AN31" s="31"/>
      <c r="AO31" s="31"/>
      <c r="AR31" s="29"/>
      <c r="BE31" s="12"/>
    </row>
    <row r="32" s="28" customFormat="true" ht="14.25" hidden="true" customHeight="true" outlineLevel="0" collapsed="false">
      <c r="B32" s="29"/>
      <c r="F32" s="15" t="s">
        <v>39</v>
      </c>
      <c r="L32" s="30" t="n">
        <v>0.15</v>
      </c>
      <c r="M32" s="30"/>
      <c r="N32" s="30"/>
      <c r="O32" s="30"/>
      <c r="P32" s="30"/>
      <c r="W32" s="31" t="n">
        <f aca="false">ROUND(BC94, 2)</f>
        <v>0</v>
      </c>
      <c r="X32" s="31"/>
      <c r="Y32" s="31"/>
      <c r="Z32" s="31"/>
      <c r="AA32" s="31"/>
      <c r="AB32" s="31"/>
      <c r="AC32" s="31"/>
      <c r="AD32" s="31"/>
      <c r="AE32" s="31"/>
      <c r="AK32" s="31" t="n">
        <v>0</v>
      </c>
      <c r="AL32" s="31"/>
      <c r="AM32" s="31"/>
      <c r="AN32" s="31"/>
      <c r="AO32" s="31"/>
      <c r="AR32" s="29"/>
      <c r="BE32" s="12"/>
    </row>
    <row r="33" s="28" customFormat="true" ht="14.25" hidden="true" customHeight="true" outlineLevel="0" collapsed="false">
      <c r="B33" s="29"/>
      <c r="F33" s="15" t="s">
        <v>40</v>
      </c>
      <c r="L33" s="30" t="n">
        <v>0</v>
      </c>
      <c r="M33" s="30"/>
      <c r="N33" s="30"/>
      <c r="O33" s="30"/>
      <c r="P33" s="30"/>
      <c r="W33" s="31" t="n">
        <f aca="false">ROUND(BD94, 2)</f>
        <v>0</v>
      </c>
      <c r="X33" s="31"/>
      <c r="Y33" s="31"/>
      <c r="Z33" s="31"/>
      <c r="AA33" s="31"/>
      <c r="AB33" s="31"/>
      <c r="AC33" s="31"/>
      <c r="AD33" s="31"/>
      <c r="AE33" s="31"/>
      <c r="AK33" s="31" t="n">
        <v>0</v>
      </c>
      <c r="AL33" s="31"/>
      <c r="AM33" s="31"/>
      <c r="AN33" s="31"/>
      <c r="AO33" s="31"/>
      <c r="AR33" s="29"/>
      <c r="BE33" s="12"/>
    </row>
    <row r="34" s="22" customFormat="true" ht="6.75" hidden="false" customHeight="true" outlineLevel="0" collapsed="false">
      <c r="B34" s="23"/>
      <c r="AR34" s="23"/>
      <c r="BE34" s="12"/>
    </row>
    <row r="35" s="22" customFormat="true" ht="25.5" hidden="false" customHeight="true" outlineLevel="0" collapsed="false">
      <c r="B35" s="23"/>
      <c r="C35" s="32"/>
      <c r="D35" s="33" t="s">
        <v>41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42</v>
      </c>
      <c r="U35" s="34"/>
      <c r="V35" s="34"/>
      <c r="W35" s="34"/>
      <c r="X35" s="36" t="s">
        <v>43</v>
      </c>
      <c r="Y35" s="36"/>
      <c r="Z35" s="36"/>
      <c r="AA35" s="36"/>
      <c r="AB35" s="36"/>
      <c r="AC35" s="34"/>
      <c r="AD35" s="34"/>
      <c r="AE35" s="34"/>
      <c r="AF35" s="34"/>
      <c r="AG35" s="34"/>
      <c r="AH35" s="34"/>
      <c r="AI35" s="34"/>
      <c r="AJ35" s="34"/>
      <c r="AK35" s="37" t="n">
        <f aca="false">SUM(AK26:AK33)</f>
        <v>0</v>
      </c>
      <c r="AL35" s="37"/>
      <c r="AM35" s="37"/>
      <c r="AN35" s="37"/>
      <c r="AO35" s="37"/>
      <c r="AP35" s="32"/>
      <c r="AQ35" s="32"/>
      <c r="AR35" s="23"/>
    </row>
    <row r="36" s="22" customFormat="true" ht="6.75" hidden="false" customHeight="true" outlineLevel="0" collapsed="false">
      <c r="B36" s="23"/>
      <c r="AR36" s="23"/>
    </row>
    <row r="37" s="22" customFormat="true" ht="14.25" hidden="false" customHeight="true" outlineLevel="0" collapsed="false">
      <c r="B37" s="23"/>
      <c r="AR37" s="23"/>
    </row>
    <row r="38" customFormat="false" ht="14.25" hidden="false" customHeight="true" outlineLevel="0" collapsed="false">
      <c r="B38" s="6"/>
      <c r="AR38" s="6"/>
    </row>
    <row r="39" customFormat="false" ht="14.25" hidden="false" customHeight="true" outlineLevel="0" collapsed="false">
      <c r="B39" s="6"/>
      <c r="AR39" s="6"/>
    </row>
    <row r="40" customFormat="false" ht="14.25" hidden="false" customHeight="true" outlineLevel="0" collapsed="false">
      <c r="B40" s="6"/>
      <c r="AR40" s="6"/>
    </row>
    <row r="41" customFormat="false" ht="14.25" hidden="false" customHeight="true" outlineLevel="0" collapsed="false">
      <c r="B41" s="6"/>
      <c r="AR41" s="6"/>
    </row>
    <row r="42" customFormat="false" ht="14.25" hidden="false" customHeight="true" outlineLevel="0" collapsed="false">
      <c r="B42" s="6"/>
      <c r="AR42" s="6"/>
    </row>
    <row r="43" customFormat="false" ht="14.25" hidden="false" customHeight="true" outlineLevel="0" collapsed="false">
      <c r="B43" s="6"/>
      <c r="AR43" s="6"/>
    </row>
    <row r="44" customFormat="false" ht="14.25" hidden="false" customHeight="true" outlineLevel="0" collapsed="false">
      <c r="B44" s="6"/>
      <c r="AR44" s="6"/>
    </row>
    <row r="45" customFormat="false" ht="14.25" hidden="false" customHeight="true" outlineLevel="0" collapsed="false">
      <c r="B45" s="6"/>
      <c r="AR45" s="6"/>
    </row>
    <row r="46" customFormat="false" ht="14.25" hidden="false" customHeight="true" outlineLevel="0" collapsed="false">
      <c r="B46" s="6"/>
      <c r="AR46" s="6"/>
    </row>
    <row r="47" customFormat="false" ht="14.25" hidden="false" customHeight="true" outlineLevel="0" collapsed="false">
      <c r="B47" s="6"/>
      <c r="AR47" s="6"/>
    </row>
    <row r="48" customFormat="false" ht="14.25" hidden="false" customHeight="true" outlineLevel="0" collapsed="false">
      <c r="B48" s="6"/>
      <c r="AR48" s="6"/>
    </row>
    <row r="49" s="22" customFormat="true" ht="14.25" hidden="false" customHeight="true" outlineLevel="0" collapsed="false">
      <c r="B49" s="23"/>
      <c r="D49" s="38" t="s">
        <v>44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45</v>
      </c>
      <c r="AI49" s="39"/>
      <c r="AJ49" s="39"/>
      <c r="AK49" s="39"/>
      <c r="AL49" s="39"/>
      <c r="AM49" s="39"/>
      <c r="AN49" s="39"/>
      <c r="AO49" s="39"/>
      <c r="AR49" s="23"/>
    </row>
    <row r="50" customFormat="false" ht="11.25" hidden="false" customHeight="false" outlineLevel="0" collapsed="false">
      <c r="B50" s="6"/>
      <c r="AR50" s="6"/>
    </row>
    <row r="51" customFormat="false" ht="11.25" hidden="false" customHeight="false" outlineLevel="0" collapsed="false">
      <c r="B51" s="6"/>
      <c r="AR51" s="6"/>
    </row>
    <row r="52" customFormat="false" ht="11.25" hidden="false" customHeight="false" outlineLevel="0" collapsed="false">
      <c r="B52" s="6"/>
      <c r="AR52" s="6"/>
    </row>
    <row r="53" customFormat="false" ht="11.25" hidden="false" customHeight="false" outlineLevel="0" collapsed="false">
      <c r="B53" s="6"/>
      <c r="AR53" s="6"/>
    </row>
    <row r="54" customFormat="false" ht="11.25" hidden="false" customHeight="false" outlineLevel="0" collapsed="false">
      <c r="B54" s="6"/>
      <c r="AR54" s="6"/>
    </row>
    <row r="55" customFormat="false" ht="11.25" hidden="false" customHeight="false" outlineLevel="0" collapsed="false">
      <c r="B55" s="6"/>
      <c r="AR55" s="6"/>
    </row>
    <row r="56" customFormat="false" ht="11.25" hidden="false" customHeight="false" outlineLevel="0" collapsed="false">
      <c r="B56" s="6"/>
      <c r="AR56" s="6"/>
    </row>
    <row r="57" customFormat="false" ht="11.25" hidden="false" customHeight="false" outlineLevel="0" collapsed="false">
      <c r="B57" s="6"/>
      <c r="AR57" s="6"/>
    </row>
    <row r="58" customFormat="false" ht="11.25" hidden="false" customHeight="false" outlineLevel="0" collapsed="false">
      <c r="B58" s="6"/>
      <c r="AR58" s="6"/>
    </row>
    <row r="59" customFormat="false" ht="11.25" hidden="false" customHeight="false" outlineLevel="0" collapsed="false">
      <c r="B59" s="6"/>
      <c r="AR59" s="6"/>
    </row>
    <row r="60" s="22" customFormat="true" ht="12.75" hidden="false" customHeight="false" outlineLevel="0" collapsed="false">
      <c r="B60" s="23"/>
      <c r="D60" s="40" t="s">
        <v>46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40" t="s">
        <v>47</v>
      </c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40" t="s">
        <v>46</v>
      </c>
      <c r="AI60" s="25"/>
      <c r="AJ60" s="25"/>
      <c r="AK60" s="25"/>
      <c r="AL60" s="25"/>
      <c r="AM60" s="40" t="s">
        <v>47</v>
      </c>
      <c r="AN60" s="25"/>
      <c r="AO60" s="25"/>
      <c r="AR60" s="23"/>
    </row>
    <row r="61" customFormat="false" ht="11.25" hidden="false" customHeight="false" outlineLevel="0" collapsed="false">
      <c r="B61" s="6"/>
      <c r="AR61" s="6"/>
    </row>
    <row r="62" customFormat="false" ht="11.25" hidden="false" customHeight="false" outlineLevel="0" collapsed="false">
      <c r="B62" s="6"/>
      <c r="AR62" s="6"/>
    </row>
    <row r="63" customFormat="false" ht="11.25" hidden="false" customHeight="false" outlineLevel="0" collapsed="false">
      <c r="B63" s="6"/>
      <c r="AR63" s="6"/>
    </row>
    <row r="64" s="22" customFormat="true" ht="12.75" hidden="false" customHeight="false" outlineLevel="0" collapsed="false">
      <c r="B64" s="23"/>
      <c r="D64" s="38" t="s">
        <v>48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8" t="s">
        <v>49</v>
      </c>
      <c r="AI64" s="39"/>
      <c r="AJ64" s="39"/>
      <c r="AK64" s="39"/>
      <c r="AL64" s="39"/>
      <c r="AM64" s="39"/>
      <c r="AN64" s="39"/>
      <c r="AO64" s="39"/>
      <c r="AR64" s="23"/>
    </row>
    <row r="65" customFormat="false" ht="11.25" hidden="false" customHeight="false" outlineLevel="0" collapsed="false">
      <c r="B65" s="6"/>
      <c r="AR65" s="6"/>
    </row>
    <row r="66" customFormat="false" ht="11.25" hidden="false" customHeight="false" outlineLevel="0" collapsed="false">
      <c r="B66" s="6"/>
      <c r="AR66" s="6"/>
    </row>
    <row r="67" customFormat="false" ht="11.25" hidden="false" customHeight="false" outlineLevel="0" collapsed="false">
      <c r="B67" s="6"/>
      <c r="AR67" s="6"/>
    </row>
    <row r="68" customFormat="false" ht="11.25" hidden="false" customHeight="false" outlineLevel="0" collapsed="false">
      <c r="B68" s="6"/>
      <c r="AR68" s="6"/>
    </row>
    <row r="69" customFormat="false" ht="11.25" hidden="false" customHeight="false" outlineLevel="0" collapsed="false">
      <c r="B69" s="6"/>
      <c r="AR69" s="6"/>
    </row>
    <row r="70" customFormat="false" ht="11.25" hidden="false" customHeight="false" outlineLevel="0" collapsed="false">
      <c r="B70" s="6"/>
      <c r="AR70" s="6"/>
    </row>
    <row r="71" customFormat="false" ht="11.25" hidden="false" customHeight="false" outlineLevel="0" collapsed="false">
      <c r="B71" s="6"/>
      <c r="AR71" s="6"/>
    </row>
    <row r="72" customFormat="false" ht="11.25" hidden="false" customHeight="false" outlineLevel="0" collapsed="false">
      <c r="B72" s="6"/>
      <c r="AR72" s="6"/>
    </row>
    <row r="73" customFormat="false" ht="11.25" hidden="false" customHeight="false" outlineLevel="0" collapsed="false">
      <c r="B73" s="6"/>
      <c r="AR73" s="6"/>
    </row>
    <row r="74" customFormat="false" ht="11.25" hidden="false" customHeight="false" outlineLevel="0" collapsed="false">
      <c r="B74" s="6"/>
      <c r="AR74" s="6"/>
    </row>
    <row r="75" s="22" customFormat="true" ht="12.75" hidden="false" customHeight="false" outlineLevel="0" collapsed="false">
      <c r="B75" s="23"/>
      <c r="D75" s="40" t="s">
        <v>46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40" t="s">
        <v>47</v>
      </c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40" t="s">
        <v>46</v>
      </c>
      <c r="AI75" s="25"/>
      <c r="AJ75" s="25"/>
      <c r="AK75" s="25"/>
      <c r="AL75" s="25"/>
      <c r="AM75" s="40" t="s">
        <v>47</v>
      </c>
      <c r="AN75" s="25"/>
      <c r="AO75" s="25"/>
      <c r="AR75" s="23"/>
    </row>
    <row r="76" s="22" customFormat="true" ht="11.25" hidden="false" customHeight="false" outlineLevel="0" collapsed="false">
      <c r="B76" s="23"/>
      <c r="AR76" s="23"/>
    </row>
    <row r="77" s="22" customFormat="true" ht="6.75" hidden="false" customHeight="true" outlineLevel="0" collapsed="false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3"/>
    </row>
    <row r="81" s="22" customFormat="true" ht="6.75" hidden="false" customHeight="true" outlineLevel="0" collapsed="false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3"/>
    </row>
    <row r="82" s="22" customFormat="true" ht="24.75" hidden="false" customHeight="true" outlineLevel="0" collapsed="false">
      <c r="B82" s="23"/>
      <c r="C82" s="7" t="s">
        <v>50</v>
      </c>
      <c r="AR82" s="23"/>
    </row>
    <row r="83" s="22" customFormat="true" ht="6.75" hidden="false" customHeight="true" outlineLevel="0" collapsed="false">
      <c r="B83" s="23"/>
      <c r="AR83" s="23"/>
    </row>
    <row r="84" s="45" customFormat="true" ht="12" hidden="false" customHeight="true" outlineLevel="0" collapsed="false">
      <c r="B84" s="46"/>
      <c r="C84" s="15" t="s">
        <v>12</v>
      </c>
      <c r="L84" s="45" t="str">
        <f aca="false">K5</f>
        <v>24-013</v>
      </c>
      <c r="AR84" s="46"/>
    </row>
    <row r="85" s="47" customFormat="true" ht="36.75" hidden="false" customHeight="true" outlineLevel="0" collapsed="false">
      <c r="B85" s="48"/>
      <c r="C85" s="49" t="s">
        <v>15</v>
      </c>
      <c r="L85" s="50" t="str">
        <f aca="false">K6</f>
        <v>Oprava povrchu MK, Horní Dvořiště</v>
      </c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R85" s="48"/>
    </row>
    <row r="86" s="22" customFormat="true" ht="6.75" hidden="false" customHeight="true" outlineLevel="0" collapsed="false">
      <c r="B86" s="23"/>
      <c r="AR86" s="23"/>
    </row>
    <row r="87" s="22" customFormat="true" ht="12" hidden="false" customHeight="true" outlineLevel="0" collapsed="false">
      <c r="B87" s="23"/>
      <c r="C87" s="15" t="s">
        <v>19</v>
      </c>
      <c r="L87" s="51" t="str">
        <f aca="false">IF(K8="","",K8)</f>
        <v> </v>
      </c>
      <c r="AI87" s="15" t="s">
        <v>21</v>
      </c>
      <c r="AM87" s="52" t="str">
        <f aca="false">IF(AN8= "","",AN8)</f>
        <v/>
      </c>
      <c r="AN87" s="52"/>
      <c r="AR87" s="23"/>
    </row>
    <row r="88" s="22" customFormat="true" ht="6.75" hidden="false" customHeight="true" outlineLevel="0" collapsed="false">
      <c r="B88" s="23"/>
      <c r="AR88" s="23"/>
    </row>
    <row r="89" s="22" customFormat="true" ht="15" hidden="false" customHeight="true" outlineLevel="0" collapsed="false">
      <c r="B89" s="23"/>
      <c r="C89" s="15" t="s">
        <v>22</v>
      </c>
      <c r="L89" s="45" t="str">
        <f aca="false">IF(E11= "","",E11)</f>
        <v> </v>
      </c>
      <c r="AI89" s="15" t="s">
        <v>27</v>
      </c>
      <c r="AM89" s="53" t="str">
        <f aca="false">IF(E17="","",E17)</f>
        <v> </v>
      </c>
      <c r="AN89" s="53"/>
      <c r="AO89" s="53"/>
      <c r="AP89" s="53"/>
      <c r="AR89" s="23"/>
      <c r="AS89" s="54" t="s">
        <v>51</v>
      </c>
      <c r="AT89" s="54"/>
      <c r="AU89" s="55"/>
      <c r="AV89" s="55"/>
      <c r="AW89" s="55"/>
      <c r="AX89" s="55"/>
      <c r="AY89" s="55"/>
      <c r="AZ89" s="55"/>
      <c r="BA89" s="55"/>
      <c r="BB89" s="55"/>
      <c r="BC89" s="55"/>
      <c r="BD89" s="56"/>
    </row>
    <row r="90" s="22" customFormat="true" ht="15" hidden="false" customHeight="true" outlineLevel="0" collapsed="false">
      <c r="B90" s="23"/>
      <c r="C90" s="15" t="s">
        <v>25</v>
      </c>
      <c r="L90" s="45" t="str">
        <f aca="false">IF(E14= "Vyplň údaj","",E14)</f>
        <v/>
      </c>
      <c r="AI90" s="15" t="s">
        <v>29</v>
      </c>
      <c r="AM90" s="53" t="str">
        <f aca="false">IF(E20="","",E20)</f>
        <v> </v>
      </c>
      <c r="AN90" s="53"/>
      <c r="AO90" s="53"/>
      <c r="AP90" s="53"/>
      <c r="AR90" s="23"/>
      <c r="AS90" s="54"/>
      <c r="AT90" s="54"/>
      <c r="BD90" s="57"/>
    </row>
    <row r="91" s="22" customFormat="true" ht="10.5" hidden="false" customHeight="true" outlineLevel="0" collapsed="false">
      <c r="B91" s="23"/>
      <c r="AR91" s="23"/>
      <c r="AS91" s="54"/>
      <c r="AT91" s="54"/>
      <c r="BD91" s="57"/>
    </row>
    <row r="92" s="22" customFormat="true" ht="29.25" hidden="false" customHeight="true" outlineLevel="0" collapsed="false">
      <c r="B92" s="23"/>
      <c r="C92" s="58" t="s">
        <v>52</v>
      </c>
      <c r="D92" s="58"/>
      <c r="E92" s="58"/>
      <c r="F92" s="58"/>
      <c r="G92" s="58"/>
      <c r="H92" s="59"/>
      <c r="I92" s="60" t="s">
        <v>53</v>
      </c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1" t="s">
        <v>54</v>
      </c>
      <c r="AH92" s="61"/>
      <c r="AI92" s="61"/>
      <c r="AJ92" s="61"/>
      <c r="AK92" s="61"/>
      <c r="AL92" s="61"/>
      <c r="AM92" s="61"/>
      <c r="AN92" s="62" t="s">
        <v>55</v>
      </c>
      <c r="AO92" s="62"/>
      <c r="AP92" s="62"/>
      <c r="AQ92" s="63" t="s">
        <v>56</v>
      </c>
      <c r="AR92" s="23"/>
      <c r="AS92" s="64" t="s">
        <v>57</v>
      </c>
      <c r="AT92" s="65" t="s">
        <v>58</v>
      </c>
      <c r="AU92" s="65" t="s">
        <v>59</v>
      </c>
      <c r="AV92" s="65" t="s">
        <v>60</v>
      </c>
      <c r="AW92" s="65" t="s">
        <v>61</v>
      </c>
      <c r="AX92" s="65" t="s">
        <v>62</v>
      </c>
      <c r="AY92" s="65" t="s">
        <v>63</v>
      </c>
      <c r="AZ92" s="65" t="s">
        <v>64</v>
      </c>
      <c r="BA92" s="65" t="s">
        <v>65</v>
      </c>
      <c r="BB92" s="65" t="s">
        <v>66</v>
      </c>
      <c r="BC92" s="65" t="s">
        <v>67</v>
      </c>
      <c r="BD92" s="66" t="s">
        <v>68</v>
      </c>
    </row>
    <row r="93" s="22" customFormat="true" ht="10.5" hidden="false" customHeight="true" outlineLevel="0" collapsed="false">
      <c r="B93" s="23"/>
      <c r="AR93" s="23"/>
      <c r="AS93" s="67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6"/>
    </row>
    <row r="94" s="68" customFormat="true" ht="32.25" hidden="false" customHeight="true" outlineLevel="0" collapsed="false">
      <c r="B94" s="69"/>
      <c r="C94" s="70" t="s">
        <v>69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2" t="n">
        <f aca="false">ROUND(SUM(AG95:AG96),2)</f>
        <v>0</v>
      </c>
      <c r="AH94" s="72"/>
      <c r="AI94" s="72"/>
      <c r="AJ94" s="72"/>
      <c r="AK94" s="72"/>
      <c r="AL94" s="72"/>
      <c r="AM94" s="72"/>
      <c r="AN94" s="73" t="n">
        <f aca="false">SUM(AG94,AT94)</f>
        <v>0</v>
      </c>
      <c r="AO94" s="73"/>
      <c r="AP94" s="73"/>
      <c r="AQ94" s="74"/>
      <c r="AR94" s="69"/>
      <c r="AS94" s="75" t="n">
        <f aca="false">ROUND(SUM(AS95:AS96),2)</f>
        <v>0</v>
      </c>
      <c r="AT94" s="76" t="n">
        <f aca="false">ROUND(SUM(AV94:AW94),2)</f>
        <v>0</v>
      </c>
      <c r="AU94" s="77" t="n">
        <f aca="false">ROUND(SUM(AU95:AU96),5)</f>
        <v>0</v>
      </c>
      <c r="AV94" s="76" t="n">
        <f aca="false">ROUND(AZ94*L29,2)</f>
        <v>0</v>
      </c>
      <c r="AW94" s="76" t="n">
        <f aca="false">ROUND(BA94*L30,2)</f>
        <v>0</v>
      </c>
      <c r="AX94" s="76" t="n">
        <f aca="false">ROUND(BB94*L29,2)</f>
        <v>0</v>
      </c>
      <c r="AY94" s="76" t="n">
        <f aca="false">ROUND(BC94*L30,2)</f>
        <v>0</v>
      </c>
      <c r="AZ94" s="76" t="n">
        <f aca="false">ROUND(SUM(AZ95:AZ96),2)</f>
        <v>0</v>
      </c>
      <c r="BA94" s="76" t="n">
        <f aca="false">ROUND(SUM(BA95:BA96),2)</f>
        <v>0</v>
      </c>
      <c r="BB94" s="76" t="n">
        <f aca="false">ROUND(SUM(BB95:BB96),2)</f>
        <v>0</v>
      </c>
      <c r="BC94" s="76" t="n">
        <f aca="false">ROUND(SUM(BC95:BC96),2)</f>
        <v>0</v>
      </c>
      <c r="BD94" s="78" t="n">
        <f aca="false">ROUND(SUM(BD95:BD96),2)</f>
        <v>0</v>
      </c>
      <c r="BS94" s="79" t="s">
        <v>70</v>
      </c>
      <c r="BT94" s="79" t="s">
        <v>71</v>
      </c>
      <c r="BU94" s="80" t="s">
        <v>72</v>
      </c>
      <c r="BV94" s="79" t="s">
        <v>73</v>
      </c>
      <c r="BW94" s="79" t="s">
        <v>3</v>
      </c>
      <c r="BX94" s="79" t="s">
        <v>74</v>
      </c>
      <c r="CL94" s="79"/>
    </row>
    <row r="95" s="92" customFormat="true" ht="24.75" hidden="false" customHeight="true" outlineLevel="0" collapsed="false">
      <c r="A95" s="81" t="s">
        <v>75</v>
      </c>
      <c r="B95" s="82"/>
      <c r="C95" s="83"/>
      <c r="D95" s="84" t="s">
        <v>76</v>
      </c>
      <c r="E95" s="84"/>
      <c r="F95" s="84"/>
      <c r="G95" s="84"/>
      <c r="H95" s="84"/>
      <c r="I95" s="85"/>
      <c r="J95" s="84" t="s">
        <v>77</v>
      </c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6" t="n">
        <f aca="false">'SO 101 - Místní komunikac...'!J30</f>
        <v>0</v>
      </c>
      <c r="AH95" s="86"/>
      <c r="AI95" s="86"/>
      <c r="AJ95" s="86"/>
      <c r="AK95" s="86"/>
      <c r="AL95" s="86"/>
      <c r="AM95" s="86"/>
      <c r="AN95" s="86" t="n">
        <f aca="false">SUM(AG95,AT95)</f>
        <v>0</v>
      </c>
      <c r="AO95" s="86"/>
      <c r="AP95" s="86"/>
      <c r="AQ95" s="87" t="s">
        <v>78</v>
      </c>
      <c r="AR95" s="82"/>
      <c r="AS95" s="88" t="n">
        <v>0</v>
      </c>
      <c r="AT95" s="89" t="n">
        <f aca="false">ROUND(SUM(AV95:AW95),2)</f>
        <v>0</v>
      </c>
      <c r="AU95" s="90" t="n">
        <f aca="false">'SO 101 - Místní komunikac...'!P116</f>
        <v>0</v>
      </c>
      <c r="AV95" s="89" t="n">
        <f aca="false">'SO 101 - Místní komunikac...'!J33</f>
        <v>0</v>
      </c>
      <c r="AW95" s="89" t="n">
        <f aca="false">'SO 101 - Místní komunikac...'!J34</f>
        <v>0</v>
      </c>
      <c r="AX95" s="89" t="n">
        <f aca="false">'SO 101 - Místní komunikac...'!J35</f>
        <v>0</v>
      </c>
      <c r="AY95" s="89" t="n">
        <f aca="false">'SO 101 - Místní komunikac...'!J36</f>
        <v>0</v>
      </c>
      <c r="AZ95" s="89" t="n">
        <f aca="false">'SO 101 - Místní komunikac...'!F33</f>
        <v>0</v>
      </c>
      <c r="BA95" s="89" t="n">
        <f aca="false">'SO 101 - Místní komunikac...'!F34</f>
        <v>0</v>
      </c>
      <c r="BB95" s="89" t="n">
        <f aca="false">'SO 101 - Místní komunikac...'!F35</f>
        <v>0</v>
      </c>
      <c r="BC95" s="89" t="n">
        <f aca="false">'SO 101 - Místní komunikac...'!F36</f>
        <v>0</v>
      </c>
      <c r="BD95" s="91" t="n">
        <f aca="false">'SO 101 - Místní komunikac...'!F37</f>
        <v>0</v>
      </c>
      <c r="BT95" s="93" t="s">
        <v>79</v>
      </c>
      <c r="BV95" s="93" t="s">
        <v>73</v>
      </c>
      <c r="BW95" s="93" t="s">
        <v>80</v>
      </c>
      <c r="BX95" s="93" t="s">
        <v>3</v>
      </c>
      <c r="CL95" s="93"/>
      <c r="CM95" s="93" t="s">
        <v>81</v>
      </c>
    </row>
    <row r="96" s="92" customFormat="true" ht="24.75" hidden="false" customHeight="true" outlineLevel="0" collapsed="false">
      <c r="A96" s="81" t="s">
        <v>75</v>
      </c>
      <c r="B96" s="82"/>
      <c r="C96" s="83"/>
      <c r="D96" s="84" t="s">
        <v>82</v>
      </c>
      <c r="E96" s="84"/>
      <c r="F96" s="84"/>
      <c r="G96" s="84"/>
      <c r="H96" s="84"/>
      <c r="I96" s="85"/>
      <c r="J96" s="84" t="s">
        <v>83</v>
      </c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6" t="n">
        <f aca="false">'SO 102 - Místní komunikac...'!J30</f>
        <v>0</v>
      </c>
      <c r="AH96" s="86"/>
      <c r="AI96" s="86"/>
      <c r="AJ96" s="86"/>
      <c r="AK96" s="86"/>
      <c r="AL96" s="86"/>
      <c r="AM96" s="86"/>
      <c r="AN96" s="86" t="n">
        <f aca="false">SUM(AG96,AT96)</f>
        <v>0</v>
      </c>
      <c r="AO96" s="86"/>
      <c r="AP96" s="86"/>
      <c r="AQ96" s="87" t="s">
        <v>78</v>
      </c>
      <c r="AR96" s="82"/>
      <c r="AS96" s="94" t="n">
        <v>0</v>
      </c>
      <c r="AT96" s="95" t="n">
        <f aca="false">ROUND(SUM(AV96:AW96),2)</f>
        <v>0</v>
      </c>
      <c r="AU96" s="96" t="n">
        <f aca="false">'SO 102 - Místní komunikac...'!P116</f>
        <v>0</v>
      </c>
      <c r="AV96" s="95" t="n">
        <f aca="false">'SO 102 - Místní komunikac...'!J33</f>
        <v>0</v>
      </c>
      <c r="AW96" s="95" t="n">
        <f aca="false">'SO 102 - Místní komunikac...'!J34</f>
        <v>0</v>
      </c>
      <c r="AX96" s="95" t="n">
        <f aca="false">'SO 102 - Místní komunikac...'!J35</f>
        <v>0</v>
      </c>
      <c r="AY96" s="95" t="n">
        <f aca="false">'SO 102 - Místní komunikac...'!J36</f>
        <v>0</v>
      </c>
      <c r="AZ96" s="95" t="n">
        <f aca="false">'SO 102 - Místní komunikac...'!F33</f>
        <v>0</v>
      </c>
      <c r="BA96" s="95" t="n">
        <f aca="false">'SO 102 - Místní komunikac...'!F34</f>
        <v>0</v>
      </c>
      <c r="BB96" s="95" t="n">
        <f aca="false">'SO 102 - Místní komunikac...'!F35</f>
        <v>0</v>
      </c>
      <c r="BC96" s="95" t="n">
        <f aca="false">'SO 102 - Místní komunikac...'!F36</f>
        <v>0</v>
      </c>
      <c r="BD96" s="97" t="n">
        <f aca="false">'SO 102 - Místní komunikac...'!F37</f>
        <v>0</v>
      </c>
      <c r="BT96" s="93" t="s">
        <v>79</v>
      </c>
      <c r="BV96" s="93" t="s">
        <v>73</v>
      </c>
      <c r="BW96" s="93" t="s">
        <v>84</v>
      </c>
      <c r="BX96" s="93" t="s">
        <v>3</v>
      </c>
      <c r="CL96" s="93"/>
      <c r="CM96" s="93" t="s">
        <v>81</v>
      </c>
    </row>
    <row r="97" s="22" customFormat="true" ht="30" hidden="false" customHeight="true" outlineLevel="0" collapsed="false">
      <c r="B97" s="23"/>
      <c r="AR97" s="23"/>
    </row>
    <row r="98" s="22" customFormat="true" ht="6.75" hidden="false" customHeight="true" outlineLevel="0" collapsed="false"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23"/>
    </row>
  </sheetData>
  <mergeCells count="46">
    <mergeCell ref="AR2:BE2"/>
    <mergeCell ref="K5:AO5"/>
    <mergeCell ref="BE5:BE34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  <mergeCell ref="D96:H96"/>
    <mergeCell ref="J96:AF96"/>
    <mergeCell ref="AG96:AM96"/>
    <mergeCell ref="AN96:AP96"/>
  </mergeCells>
  <hyperlinks>
    <hyperlink ref="A95" location="'SO 101 - Místní komunikac...'!C2" display="/"/>
    <hyperlink ref="A96" location="'SO 102 - Místní komunikac...'!C2" display="/"/>
  </hyperlinks>
  <printOptions headings="false" gridLines="false" gridLinesSet="true" horizontalCentered="false" verticalCentered="false"/>
  <pageMargins left="0.39375" right="0.39375" top="0.39375" bottom="0.39375" header="0.511811023622047" footer="0"/>
  <pageSetup paperSize="9" scale="100" fitToWidth="1" fitToHeight="100" pageOrder="downThenOver" orientation="portrait" blackAndWhite="false" draft="false" cellComments="non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B2:BM12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2" activeCellId="0" sqref="J12"/>
    </sheetView>
  </sheetViews>
  <sheetFormatPr defaultColWidth="8.6796875" defaultRowHeight="11.25" zeroHeight="false" outlineLevelRow="0" outlineLevelCol="0"/>
  <cols>
    <col collapsed="false" customWidth="true" hidden="false" outlineLevel="0" max="1" min="1" style="0" width="8.34"/>
    <col collapsed="false" customWidth="true" hidden="false" outlineLevel="0" max="2" min="2" style="0" width="1.17"/>
    <col collapsed="false" customWidth="true" hidden="false" outlineLevel="0" max="3" min="3" style="0" width="4.17"/>
    <col collapsed="false" customWidth="true" hidden="false" outlineLevel="0" max="4" min="4" style="0" width="4.34"/>
    <col collapsed="false" customWidth="true" hidden="false" outlineLevel="0" max="5" min="5" style="0" width="17.17"/>
    <col collapsed="false" customWidth="true" hidden="false" outlineLevel="0" max="6" min="6" style="0" width="50.83"/>
    <col collapsed="false" customWidth="true" hidden="false" outlineLevel="0" max="7" min="7" style="0" width="7.5"/>
    <col collapsed="false" customWidth="true" hidden="false" outlineLevel="0" max="8" min="8" style="0" width="14"/>
    <col collapsed="false" customWidth="true" hidden="false" outlineLevel="0" max="9" min="9" style="0" width="15.83"/>
    <col collapsed="false" customWidth="true" hidden="false" outlineLevel="0" max="10" min="10" style="0" width="22.34"/>
    <col collapsed="false" customWidth="true" hidden="true" outlineLevel="0" max="11" min="11" style="0" width="22.34"/>
    <col collapsed="false" customWidth="true" hidden="false" outlineLevel="0" max="12" min="12" style="0" width="9.34"/>
    <col collapsed="false" customWidth="true" hidden="true" outlineLevel="0" max="13" min="13" style="0" width="10.83"/>
    <col collapsed="false" customWidth="true" hidden="true" outlineLevel="0" max="14" min="14" style="0" width="9.34"/>
    <col collapsed="false" customWidth="true" hidden="true" outlineLevel="0" max="20" min="15" style="0" width="14.17"/>
    <col collapsed="false" customWidth="true" hidden="true" outlineLevel="0" max="21" min="21" style="0" width="16.34"/>
    <col collapsed="false" customWidth="true" hidden="false" outlineLevel="0" max="22" min="22" style="0" width="12.34"/>
    <col collapsed="false" customWidth="true" hidden="false" outlineLevel="0" max="23" min="23" style="0" width="16.34"/>
    <col collapsed="false" customWidth="true" hidden="false" outlineLevel="0" max="24" min="24" style="0" width="12.34"/>
    <col collapsed="false" customWidth="true" hidden="false" outlineLevel="0" max="25" min="25" style="0" width="15"/>
    <col collapsed="false" customWidth="true" hidden="false" outlineLevel="0" max="26" min="26" style="0" width="11"/>
    <col collapsed="false" customWidth="true" hidden="false" outlineLevel="0" max="27" min="27" style="0" width="15"/>
    <col collapsed="false" customWidth="true" hidden="false" outlineLevel="0" max="28" min="28" style="0" width="16.34"/>
    <col collapsed="false" customWidth="true" hidden="false" outlineLevel="0" max="29" min="29" style="0" width="11"/>
    <col collapsed="false" customWidth="true" hidden="false" outlineLevel="0" max="30" min="30" style="0" width="15"/>
    <col collapsed="false" customWidth="true" hidden="false" outlineLevel="0" max="31" min="31" style="0" width="16.34"/>
    <col collapsed="false" customWidth="true" hidden="true" outlineLevel="0" max="65" min="44" style="0" width="9.34"/>
  </cols>
  <sheetData>
    <row r="2" customFormat="false" ht="36.75" hidden="false" customHeight="true" outlineLevel="0" collapsed="false">
      <c r="L2" s="2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80</v>
      </c>
    </row>
    <row r="3" customFormat="false" ht="6.75" hidden="false" customHeight="true" outlineLevel="0" collapsed="false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81</v>
      </c>
    </row>
    <row r="4" customFormat="false" ht="24.75" hidden="false" customHeight="true" outlineLevel="0" collapsed="false">
      <c r="B4" s="6"/>
      <c r="D4" s="7" t="s">
        <v>85</v>
      </c>
      <c r="L4" s="6"/>
      <c r="M4" s="98" t="s">
        <v>9</v>
      </c>
      <c r="AT4" s="3" t="s">
        <v>2</v>
      </c>
    </row>
    <row r="5" customFormat="false" ht="6.75" hidden="false" customHeight="true" outlineLevel="0" collapsed="false">
      <c r="B5" s="6"/>
      <c r="L5" s="6"/>
    </row>
    <row r="6" customFormat="false" ht="12" hidden="false" customHeight="true" outlineLevel="0" collapsed="false">
      <c r="B6" s="6"/>
      <c r="D6" s="15" t="s">
        <v>15</v>
      </c>
      <c r="L6" s="6"/>
    </row>
    <row r="7" customFormat="false" ht="16.5" hidden="false" customHeight="true" outlineLevel="0" collapsed="false">
      <c r="B7" s="6"/>
      <c r="E7" s="99" t="str">
        <f aca="false">'Rekapitulace stavby'!K6</f>
        <v>Oprava povrchu MK, Horní Dvořiště</v>
      </c>
      <c r="F7" s="99"/>
      <c r="G7" s="99"/>
      <c r="H7" s="99"/>
      <c r="L7" s="6"/>
    </row>
    <row r="8" s="22" customFormat="true" ht="12" hidden="false" customHeight="true" outlineLevel="0" collapsed="false">
      <c r="B8" s="23"/>
      <c r="D8" s="15" t="s">
        <v>86</v>
      </c>
      <c r="L8" s="23"/>
    </row>
    <row r="9" s="22" customFormat="true" ht="30" hidden="false" customHeight="true" outlineLevel="0" collapsed="false">
      <c r="B9" s="23"/>
      <c r="E9" s="100" t="s">
        <v>87</v>
      </c>
      <c r="F9" s="100"/>
      <c r="G9" s="100"/>
      <c r="H9" s="100"/>
      <c r="L9" s="23"/>
    </row>
    <row r="10" s="22" customFormat="true" ht="11.25" hidden="false" customHeight="false" outlineLevel="0" collapsed="false">
      <c r="B10" s="23"/>
      <c r="L10" s="23"/>
    </row>
    <row r="11" s="22" customFormat="true" ht="12" hidden="false" customHeight="true" outlineLevel="0" collapsed="false">
      <c r="B11" s="23"/>
      <c r="D11" s="15" t="s">
        <v>17</v>
      </c>
      <c r="F11" s="16"/>
      <c r="I11" s="15" t="s">
        <v>18</v>
      </c>
      <c r="J11" s="16"/>
      <c r="L11" s="23"/>
    </row>
    <row r="12" s="22" customFormat="true" ht="12" hidden="false" customHeight="true" outlineLevel="0" collapsed="false">
      <c r="B12" s="23"/>
      <c r="D12" s="15" t="s">
        <v>19</v>
      </c>
      <c r="F12" s="16" t="s">
        <v>20</v>
      </c>
      <c r="I12" s="15" t="s">
        <v>21</v>
      </c>
      <c r="J12" s="101"/>
      <c r="L12" s="23"/>
    </row>
    <row r="13" s="22" customFormat="true" ht="10.5" hidden="false" customHeight="true" outlineLevel="0" collapsed="false">
      <c r="B13" s="23"/>
      <c r="L13" s="23"/>
    </row>
    <row r="14" s="22" customFormat="true" ht="12" hidden="false" customHeight="true" outlineLevel="0" collapsed="false">
      <c r="B14" s="23"/>
      <c r="D14" s="15" t="s">
        <v>22</v>
      </c>
      <c r="I14" s="15" t="s">
        <v>23</v>
      </c>
      <c r="J14" s="16" t="str">
        <f aca="false">IF('Rekapitulace stavby'!AN10="","",'Rekapitulace stavby'!AN10)</f>
        <v/>
      </c>
      <c r="L14" s="23"/>
    </row>
    <row r="15" s="22" customFormat="true" ht="18" hidden="false" customHeight="true" outlineLevel="0" collapsed="false">
      <c r="B15" s="23"/>
      <c r="E15" s="16" t="str">
        <f aca="false">IF('Rekapitulace stavby'!E11="","",'Rekapitulace stavby'!E11)</f>
        <v> </v>
      </c>
      <c r="I15" s="15" t="s">
        <v>24</v>
      </c>
      <c r="J15" s="16" t="str">
        <f aca="false">IF('Rekapitulace stavby'!AN11="","",'Rekapitulace stavby'!AN11)</f>
        <v/>
      </c>
      <c r="L15" s="23"/>
    </row>
    <row r="16" s="22" customFormat="true" ht="6.75" hidden="false" customHeight="true" outlineLevel="0" collapsed="false">
      <c r="B16" s="23"/>
      <c r="L16" s="23"/>
    </row>
    <row r="17" s="22" customFormat="true" ht="12" hidden="false" customHeight="true" outlineLevel="0" collapsed="false">
      <c r="B17" s="23"/>
      <c r="D17" s="15" t="s">
        <v>25</v>
      </c>
      <c r="I17" s="15" t="s">
        <v>23</v>
      </c>
      <c r="J17" s="17" t="str">
        <f aca="false">'Rekapitulace stavby'!AN13</f>
        <v>Vyplň údaj</v>
      </c>
      <c r="L17" s="23"/>
    </row>
    <row r="18" s="22" customFormat="true" ht="18" hidden="false" customHeight="true" outlineLevel="0" collapsed="false">
      <c r="B18" s="23"/>
      <c r="E18" s="102" t="str">
        <f aca="false">'Rekapitulace stavby'!E14</f>
        <v>Vyplň údaj</v>
      </c>
      <c r="F18" s="102"/>
      <c r="G18" s="102"/>
      <c r="H18" s="102"/>
      <c r="I18" s="15" t="s">
        <v>24</v>
      </c>
      <c r="J18" s="17" t="str">
        <f aca="false">'Rekapitulace stavby'!AN14</f>
        <v>Vyplň údaj</v>
      </c>
      <c r="L18" s="23"/>
    </row>
    <row r="19" s="22" customFormat="true" ht="6.75" hidden="false" customHeight="true" outlineLevel="0" collapsed="false">
      <c r="B19" s="23"/>
      <c r="L19" s="23"/>
    </row>
    <row r="20" s="22" customFormat="true" ht="12" hidden="false" customHeight="true" outlineLevel="0" collapsed="false">
      <c r="B20" s="23"/>
      <c r="D20" s="15" t="s">
        <v>27</v>
      </c>
      <c r="I20" s="15" t="s">
        <v>23</v>
      </c>
      <c r="J20" s="16" t="str">
        <f aca="false">IF('Rekapitulace stavby'!AN16="","",'Rekapitulace stavby'!AN16)</f>
        <v/>
      </c>
      <c r="L20" s="23"/>
    </row>
    <row r="21" s="22" customFormat="true" ht="18" hidden="false" customHeight="true" outlineLevel="0" collapsed="false">
      <c r="B21" s="23"/>
      <c r="E21" s="16" t="str">
        <f aca="false">IF('Rekapitulace stavby'!E17="","",'Rekapitulace stavby'!E17)</f>
        <v> </v>
      </c>
      <c r="I21" s="15" t="s">
        <v>24</v>
      </c>
      <c r="J21" s="16" t="str">
        <f aca="false">IF('Rekapitulace stavby'!AN17="","",'Rekapitulace stavby'!AN17)</f>
        <v/>
      </c>
      <c r="L21" s="23"/>
    </row>
    <row r="22" s="22" customFormat="true" ht="6.75" hidden="false" customHeight="true" outlineLevel="0" collapsed="false">
      <c r="B22" s="23"/>
      <c r="L22" s="23"/>
    </row>
    <row r="23" s="22" customFormat="true" ht="12" hidden="false" customHeight="true" outlineLevel="0" collapsed="false">
      <c r="B23" s="23"/>
      <c r="D23" s="15" t="s">
        <v>29</v>
      </c>
      <c r="I23" s="15" t="s">
        <v>23</v>
      </c>
      <c r="J23" s="16" t="str">
        <f aca="false">IF('Rekapitulace stavby'!AN19="","",'Rekapitulace stavby'!AN19)</f>
        <v/>
      </c>
      <c r="L23" s="23"/>
    </row>
    <row r="24" s="22" customFormat="true" ht="18" hidden="false" customHeight="true" outlineLevel="0" collapsed="false">
      <c r="B24" s="23"/>
      <c r="E24" s="16" t="str">
        <f aca="false">IF('Rekapitulace stavby'!E20="","",'Rekapitulace stavby'!E20)</f>
        <v> </v>
      </c>
      <c r="I24" s="15" t="s">
        <v>24</v>
      </c>
      <c r="J24" s="16" t="str">
        <f aca="false">IF('Rekapitulace stavby'!AN20="","",'Rekapitulace stavby'!AN20)</f>
        <v/>
      </c>
      <c r="L24" s="23"/>
    </row>
    <row r="25" s="22" customFormat="true" ht="6.75" hidden="false" customHeight="true" outlineLevel="0" collapsed="false">
      <c r="B25" s="23"/>
      <c r="L25" s="23"/>
    </row>
    <row r="26" s="22" customFormat="true" ht="12" hidden="false" customHeight="true" outlineLevel="0" collapsed="false">
      <c r="B26" s="23"/>
      <c r="D26" s="15" t="s">
        <v>30</v>
      </c>
      <c r="L26" s="23"/>
    </row>
    <row r="27" s="103" customFormat="true" ht="16.5" hidden="false" customHeight="true" outlineLevel="0" collapsed="false">
      <c r="B27" s="104"/>
      <c r="E27" s="20"/>
      <c r="F27" s="20"/>
      <c r="G27" s="20"/>
      <c r="H27" s="20"/>
      <c r="L27" s="104"/>
    </row>
    <row r="28" s="22" customFormat="true" ht="6.75" hidden="false" customHeight="true" outlineLevel="0" collapsed="false">
      <c r="B28" s="23"/>
      <c r="L28" s="23"/>
    </row>
    <row r="29" s="22" customFormat="true" ht="6.75" hidden="false" customHeight="true" outlineLevel="0" collapsed="false">
      <c r="B29" s="23"/>
      <c r="D29" s="55"/>
      <c r="E29" s="55"/>
      <c r="F29" s="55"/>
      <c r="G29" s="55"/>
      <c r="H29" s="55"/>
      <c r="I29" s="55"/>
      <c r="J29" s="55"/>
      <c r="K29" s="55"/>
      <c r="L29" s="23"/>
    </row>
    <row r="30" s="22" customFormat="true" ht="24.75" hidden="false" customHeight="true" outlineLevel="0" collapsed="false">
      <c r="B30" s="23"/>
      <c r="D30" s="105" t="s">
        <v>31</v>
      </c>
      <c r="J30" s="106" t="n">
        <f aca="false">ROUND(J116, 2)</f>
        <v>0</v>
      </c>
      <c r="L30" s="23"/>
    </row>
    <row r="31" s="22" customFormat="true" ht="6.75" hidden="false" customHeight="true" outlineLevel="0" collapsed="false">
      <c r="B31" s="23"/>
      <c r="D31" s="55"/>
      <c r="E31" s="55"/>
      <c r="F31" s="55"/>
      <c r="G31" s="55"/>
      <c r="H31" s="55"/>
      <c r="I31" s="55"/>
      <c r="J31" s="55"/>
      <c r="K31" s="55"/>
      <c r="L31" s="23"/>
    </row>
    <row r="32" s="22" customFormat="true" ht="14.25" hidden="false" customHeight="true" outlineLevel="0" collapsed="false">
      <c r="B32" s="23"/>
      <c r="F32" s="107" t="s">
        <v>33</v>
      </c>
      <c r="I32" s="107" t="s">
        <v>32</v>
      </c>
      <c r="J32" s="107" t="s">
        <v>34</v>
      </c>
      <c r="L32" s="23"/>
    </row>
    <row r="33" s="22" customFormat="true" ht="14.25" hidden="false" customHeight="true" outlineLevel="0" collapsed="false">
      <c r="B33" s="23"/>
      <c r="D33" s="108" t="s">
        <v>35</v>
      </c>
      <c r="E33" s="15" t="s">
        <v>36</v>
      </c>
      <c r="F33" s="109" t="n">
        <f aca="false">ROUND((SUM(BE116:BE127)),  2)</f>
        <v>0</v>
      </c>
      <c r="I33" s="110" t="n">
        <v>0.21</v>
      </c>
      <c r="J33" s="109" t="n">
        <f aca="false">ROUND(((SUM(BE116:BE127))*I33),  2)</f>
        <v>0</v>
      </c>
      <c r="L33" s="23"/>
    </row>
    <row r="34" s="22" customFormat="true" ht="14.25" hidden="false" customHeight="true" outlineLevel="0" collapsed="false">
      <c r="B34" s="23"/>
      <c r="E34" s="15" t="s">
        <v>37</v>
      </c>
      <c r="F34" s="109" t="n">
        <f aca="false">ROUND((SUM(BF116:BF127)),  2)</f>
        <v>0</v>
      </c>
      <c r="I34" s="110" t="n">
        <v>0.15</v>
      </c>
      <c r="J34" s="109" t="n">
        <f aca="false">ROUND(((SUM(BF116:BF127))*I34),  2)</f>
        <v>0</v>
      </c>
      <c r="L34" s="23"/>
    </row>
    <row r="35" s="22" customFormat="true" ht="14.25" hidden="true" customHeight="true" outlineLevel="0" collapsed="false">
      <c r="B35" s="23"/>
      <c r="E35" s="15" t="s">
        <v>38</v>
      </c>
      <c r="F35" s="109" t="n">
        <f aca="false">ROUND((SUM(BG116:BG127)),  2)</f>
        <v>0</v>
      </c>
      <c r="I35" s="110" t="n">
        <v>0.21</v>
      </c>
      <c r="J35" s="109" t="n">
        <f aca="false">0</f>
        <v>0</v>
      </c>
      <c r="L35" s="23"/>
    </row>
    <row r="36" s="22" customFormat="true" ht="14.25" hidden="true" customHeight="true" outlineLevel="0" collapsed="false">
      <c r="B36" s="23"/>
      <c r="E36" s="15" t="s">
        <v>39</v>
      </c>
      <c r="F36" s="109" t="n">
        <f aca="false">ROUND((SUM(BH116:BH127)),  2)</f>
        <v>0</v>
      </c>
      <c r="I36" s="110" t="n">
        <v>0.15</v>
      </c>
      <c r="J36" s="109" t="n">
        <f aca="false">0</f>
        <v>0</v>
      </c>
      <c r="L36" s="23"/>
    </row>
    <row r="37" s="22" customFormat="true" ht="14.25" hidden="true" customHeight="true" outlineLevel="0" collapsed="false">
      <c r="B37" s="23"/>
      <c r="E37" s="15" t="s">
        <v>40</v>
      </c>
      <c r="F37" s="109" t="n">
        <f aca="false">ROUND((SUM(BI116:BI127)),  2)</f>
        <v>0</v>
      </c>
      <c r="I37" s="110" t="n">
        <v>0</v>
      </c>
      <c r="J37" s="109" t="n">
        <f aca="false">0</f>
        <v>0</v>
      </c>
      <c r="L37" s="23"/>
    </row>
    <row r="38" s="22" customFormat="true" ht="6.75" hidden="false" customHeight="true" outlineLevel="0" collapsed="false">
      <c r="B38" s="23"/>
      <c r="L38" s="23"/>
    </row>
    <row r="39" s="22" customFormat="true" ht="24.75" hidden="false" customHeight="true" outlineLevel="0" collapsed="false">
      <c r="B39" s="23"/>
      <c r="C39" s="111"/>
      <c r="D39" s="112" t="s">
        <v>41</v>
      </c>
      <c r="E39" s="59"/>
      <c r="F39" s="59"/>
      <c r="G39" s="113" t="s">
        <v>42</v>
      </c>
      <c r="H39" s="114" t="s">
        <v>43</v>
      </c>
      <c r="I39" s="59"/>
      <c r="J39" s="115" t="n">
        <f aca="false">SUM(J30:J37)</f>
        <v>0</v>
      </c>
      <c r="K39" s="116"/>
      <c r="L39" s="23"/>
    </row>
    <row r="40" s="22" customFormat="true" ht="14.25" hidden="false" customHeight="true" outlineLevel="0" collapsed="false">
      <c r="B40" s="23"/>
      <c r="L40" s="23"/>
    </row>
    <row r="41" customFormat="false" ht="14.25" hidden="false" customHeight="true" outlineLevel="0" collapsed="false">
      <c r="B41" s="6"/>
      <c r="L41" s="6"/>
    </row>
    <row r="42" customFormat="false" ht="14.25" hidden="false" customHeight="true" outlineLevel="0" collapsed="false">
      <c r="B42" s="6"/>
      <c r="L42" s="6"/>
    </row>
    <row r="43" customFormat="false" ht="14.25" hidden="false" customHeight="true" outlineLevel="0" collapsed="false">
      <c r="B43" s="6"/>
      <c r="L43" s="6"/>
    </row>
    <row r="44" customFormat="false" ht="14.25" hidden="false" customHeight="true" outlineLevel="0" collapsed="false">
      <c r="B44" s="6"/>
      <c r="L44" s="6"/>
    </row>
    <row r="45" customFormat="false" ht="14.25" hidden="false" customHeight="true" outlineLevel="0" collapsed="false">
      <c r="B45" s="6"/>
      <c r="L45" s="6"/>
    </row>
    <row r="46" customFormat="false" ht="14.25" hidden="false" customHeight="true" outlineLevel="0" collapsed="false">
      <c r="B46" s="6"/>
      <c r="L46" s="6"/>
    </row>
    <row r="47" customFormat="false" ht="14.25" hidden="false" customHeight="true" outlineLevel="0" collapsed="false">
      <c r="B47" s="6"/>
      <c r="L47" s="6"/>
    </row>
    <row r="48" customFormat="false" ht="14.25" hidden="false" customHeight="true" outlineLevel="0" collapsed="false">
      <c r="B48" s="6"/>
      <c r="L48" s="6"/>
    </row>
    <row r="49" customFormat="false" ht="14.25" hidden="false" customHeight="true" outlineLevel="0" collapsed="false">
      <c r="B49" s="6"/>
      <c r="L49" s="6"/>
    </row>
    <row r="50" s="22" customFormat="true" ht="14.25" hidden="false" customHeight="true" outlineLevel="0" collapsed="false">
      <c r="B50" s="23"/>
      <c r="D50" s="38" t="s">
        <v>44</v>
      </c>
      <c r="E50" s="39"/>
      <c r="F50" s="39"/>
      <c r="G50" s="38" t="s">
        <v>45</v>
      </c>
      <c r="H50" s="39"/>
      <c r="I50" s="39"/>
      <c r="J50" s="39"/>
      <c r="K50" s="39"/>
      <c r="L50" s="23"/>
    </row>
    <row r="51" customFormat="false" ht="11.25" hidden="false" customHeight="false" outlineLevel="0" collapsed="false">
      <c r="B51" s="6"/>
      <c r="L51" s="6"/>
    </row>
    <row r="52" customFormat="false" ht="11.25" hidden="false" customHeight="false" outlineLevel="0" collapsed="false">
      <c r="B52" s="6"/>
      <c r="L52" s="6"/>
    </row>
    <row r="53" customFormat="false" ht="11.25" hidden="false" customHeight="false" outlineLevel="0" collapsed="false">
      <c r="B53" s="6"/>
      <c r="L53" s="6"/>
    </row>
    <row r="54" customFormat="false" ht="11.25" hidden="false" customHeight="false" outlineLevel="0" collapsed="false">
      <c r="B54" s="6"/>
      <c r="L54" s="6"/>
    </row>
    <row r="55" customFormat="false" ht="11.25" hidden="false" customHeight="false" outlineLevel="0" collapsed="false">
      <c r="B55" s="6"/>
      <c r="L55" s="6"/>
    </row>
    <row r="56" customFormat="false" ht="11.25" hidden="false" customHeight="false" outlineLevel="0" collapsed="false">
      <c r="B56" s="6"/>
      <c r="L56" s="6"/>
    </row>
    <row r="57" customFormat="false" ht="11.25" hidden="false" customHeight="false" outlineLevel="0" collapsed="false">
      <c r="B57" s="6"/>
      <c r="L57" s="6"/>
    </row>
    <row r="58" customFormat="false" ht="11.25" hidden="false" customHeight="false" outlineLevel="0" collapsed="false">
      <c r="B58" s="6"/>
      <c r="L58" s="6"/>
    </row>
    <row r="59" customFormat="false" ht="11.25" hidden="false" customHeight="false" outlineLevel="0" collapsed="false">
      <c r="B59" s="6"/>
      <c r="L59" s="6"/>
    </row>
    <row r="60" customFormat="false" ht="11.25" hidden="false" customHeight="false" outlineLevel="0" collapsed="false">
      <c r="B60" s="6"/>
      <c r="L60" s="6"/>
    </row>
    <row r="61" s="22" customFormat="true" ht="12.75" hidden="false" customHeight="false" outlineLevel="0" collapsed="false">
      <c r="B61" s="23"/>
      <c r="D61" s="40" t="s">
        <v>46</v>
      </c>
      <c r="E61" s="25"/>
      <c r="F61" s="117" t="s">
        <v>47</v>
      </c>
      <c r="G61" s="40" t="s">
        <v>46</v>
      </c>
      <c r="H61" s="25"/>
      <c r="I61" s="25"/>
      <c r="J61" s="118" t="s">
        <v>47</v>
      </c>
      <c r="K61" s="25"/>
      <c r="L61" s="23"/>
    </row>
    <row r="62" customFormat="false" ht="11.25" hidden="false" customHeight="false" outlineLevel="0" collapsed="false">
      <c r="B62" s="6"/>
      <c r="L62" s="6"/>
    </row>
    <row r="63" customFormat="false" ht="11.25" hidden="false" customHeight="false" outlineLevel="0" collapsed="false">
      <c r="B63" s="6"/>
      <c r="L63" s="6"/>
    </row>
    <row r="64" customFormat="false" ht="11.25" hidden="false" customHeight="false" outlineLevel="0" collapsed="false">
      <c r="B64" s="6"/>
      <c r="L64" s="6"/>
    </row>
    <row r="65" s="22" customFormat="true" ht="12.75" hidden="false" customHeight="false" outlineLevel="0" collapsed="false">
      <c r="B65" s="23"/>
      <c r="D65" s="38" t="s">
        <v>48</v>
      </c>
      <c r="E65" s="39"/>
      <c r="F65" s="39"/>
      <c r="G65" s="38" t="s">
        <v>49</v>
      </c>
      <c r="H65" s="39"/>
      <c r="I65" s="39"/>
      <c r="J65" s="39"/>
      <c r="K65" s="39"/>
      <c r="L65" s="23"/>
    </row>
    <row r="66" customFormat="false" ht="11.25" hidden="false" customHeight="false" outlineLevel="0" collapsed="false">
      <c r="B66" s="6"/>
      <c r="L66" s="6"/>
    </row>
    <row r="67" customFormat="false" ht="11.25" hidden="false" customHeight="false" outlineLevel="0" collapsed="false">
      <c r="B67" s="6"/>
      <c r="L67" s="6"/>
    </row>
    <row r="68" customFormat="false" ht="11.25" hidden="false" customHeight="false" outlineLevel="0" collapsed="false">
      <c r="B68" s="6"/>
      <c r="L68" s="6"/>
    </row>
    <row r="69" customFormat="false" ht="11.25" hidden="false" customHeight="false" outlineLevel="0" collapsed="false">
      <c r="B69" s="6"/>
      <c r="L69" s="6"/>
    </row>
    <row r="70" customFormat="false" ht="11.25" hidden="false" customHeight="false" outlineLevel="0" collapsed="false">
      <c r="B70" s="6"/>
      <c r="L70" s="6"/>
    </row>
    <row r="71" customFormat="false" ht="11.25" hidden="false" customHeight="false" outlineLevel="0" collapsed="false">
      <c r="B71" s="6"/>
      <c r="L71" s="6"/>
    </row>
    <row r="72" customFormat="false" ht="11.25" hidden="false" customHeight="false" outlineLevel="0" collapsed="false">
      <c r="B72" s="6"/>
      <c r="L72" s="6"/>
    </row>
    <row r="73" customFormat="false" ht="11.25" hidden="false" customHeight="false" outlineLevel="0" collapsed="false">
      <c r="B73" s="6"/>
      <c r="L73" s="6"/>
    </row>
    <row r="74" customFormat="false" ht="11.25" hidden="false" customHeight="false" outlineLevel="0" collapsed="false">
      <c r="B74" s="6"/>
      <c r="L74" s="6"/>
    </row>
    <row r="75" customFormat="false" ht="11.25" hidden="false" customHeight="false" outlineLevel="0" collapsed="false">
      <c r="B75" s="6"/>
      <c r="L75" s="6"/>
    </row>
    <row r="76" s="22" customFormat="true" ht="12.75" hidden="false" customHeight="false" outlineLevel="0" collapsed="false">
      <c r="B76" s="23"/>
      <c r="D76" s="40" t="s">
        <v>46</v>
      </c>
      <c r="E76" s="25"/>
      <c r="F76" s="117" t="s">
        <v>47</v>
      </c>
      <c r="G76" s="40" t="s">
        <v>46</v>
      </c>
      <c r="H76" s="25"/>
      <c r="I76" s="25"/>
      <c r="J76" s="118" t="s">
        <v>47</v>
      </c>
      <c r="K76" s="25"/>
      <c r="L76" s="23"/>
    </row>
    <row r="77" s="22" customFormat="true" ht="14.25" hidden="false" customHeight="true" outlineLevel="0" collapsed="false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3"/>
    </row>
    <row r="81" s="22" customFormat="true" ht="6.75" hidden="false" customHeight="true" outlineLevel="0" collapsed="false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3"/>
    </row>
    <row r="82" s="22" customFormat="true" ht="24.75" hidden="false" customHeight="true" outlineLevel="0" collapsed="false">
      <c r="B82" s="23"/>
      <c r="C82" s="7" t="s">
        <v>88</v>
      </c>
      <c r="L82" s="23"/>
    </row>
    <row r="83" s="22" customFormat="true" ht="6.75" hidden="false" customHeight="true" outlineLevel="0" collapsed="false">
      <c r="B83" s="23"/>
      <c r="L83" s="23"/>
    </row>
    <row r="84" s="22" customFormat="true" ht="12" hidden="false" customHeight="true" outlineLevel="0" collapsed="false">
      <c r="B84" s="23"/>
      <c r="C84" s="15" t="s">
        <v>15</v>
      </c>
      <c r="L84" s="23"/>
    </row>
    <row r="85" s="22" customFormat="true" ht="16.5" hidden="false" customHeight="true" outlineLevel="0" collapsed="false">
      <c r="B85" s="23"/>
      <c r="E85" s="99" t="str">
        <f aca="false">E7</f>
        <v>Oprava povrchu MK, Horní Dvořiště</v>
      </c>
      <c r="F85" s="99"/>
      <c r="G85" s="99"/>
      <c r="H85" s="99"/>
      <c r="L85" s="23"/>
    </row>
    <row r="86" s="22" customFormat="true" ht="12" hidden="false" customHeight="true" outlineLevel="0" collapsed="false">
      <c r="B86" s="23"/>
      <c r="C86" s="15" t="s">
        <v>86</v>
      </c>
      <c r="L86" s="23"/>
    </row>
    <row r="87" s="22" customFormat="true" ht="30" hidden="false" customHeight="true" outlineLevel="0" collapsed="false">
      <c r="B87" s="23"/>
      <c r="E87" s="100" t="str">
        <f aca="false">E9</f>
        <v>SO 101 - Místní komunikace na parc. č. 2539/4, 2625/1 a 96/4 </v>
      </c>
      <c r="F87" s="100"/>
      <c r="G87" s="100"/>
      <c r="H87" s="100"/>
      <c r="L87" s="23"/>
    </row>
    <row r="88" s="22" customFormat="true" ht="6.75" hidden="false" customHeight="true" outlineLevel="0" collapsed="false">
      <c r="B88" s="23"/>
      <c r="L88" s="23"/>
    </row>
    <row r="89" s="22" customFormat="true" ht="12" hidden="false" customHeight="true" outlineLevel="0" collapsed="false">
      <c r="B89" s="23"/>
      <c r="C89" s="15" t="s">
        <v>19</v>
      </c>
      <c r="F89" s="16" t="str">
        <f aca="false">F12</f>
        <v> </v>
      </c>
      <c r="I89" s="15" t="s">
        <v>21</v>
      </c>
      <c r="J89" s="101" t="str">
        <f aca="false">IF(J12="","",J12)</f>
        <v/>
      </c>
      <c r="L89" s="23"/>
    </row>
    <row r="90" s="22" customFormat="true" ht="6.75" hidden="false" customHeight="true" outlineLevel="0" collapsed="false">
      <c r="B90" s="23"/>
      <c r="L90" s="23"/>
    </row>
    <row r="91" s="22" customFormat="true" ht="15" hidden="false" customHeight="true" outlineLevel="0" collapsed="false">
      <c r="B91" s="23"/>
      <c r="C91" s="15" t="s">
        <v>22</v>
      </c>
      <c r="F91" s="16" t="str">
        <f aca="false">E15</f>
        <v> </v>
      </c>
      <c r="I91" s="15" t="s">
        <v>27</v>
      </c>
      <c r="J91" s="119" t="str">
        <f aca="false">E21</f>
        <v> </v>
      </c>
      <c r="L91" s="23"/>
    </row>
    <row r="92" s="22" customFormat="true" ht="15" hidden="false" customHeight="true" outlineLevel="0" collapsed="false">
      <c r="B92" s="23"/>
      <c r="C92" s="15" t="s">
        <v>25</v>
      </c>
      <c r="F92" s="16" t="str">
        <f aca="false">IF(E18="","",E18)</f>
        <v>Vyplň údaj</v>
      </c>
      <c r="I92" s="15" t="s">
        <v>29</v>
      </c>
      <c r="J92" s="119" t="str">
        <f aca="false">E24</f>
        <v> </v>
      </c>
      <c r="L92" s="23"/>
    </row>
    <row r="93" s="22" customFormat="true" ht="9.75" hidden="false" customHeight="true" outlineLevel="0" collapsed="false">
      <c r="B93" s="23"/>
      <c r="L93" s="23"/>
    </row>
    <row r="94" s="22" customFormat="true" ht="29.25" hidden="false" customHeight="true" outlineLevel="0" collapsed="false">
      <c r="B94" s="23"/>
      <c r="C94" s="120" t="s">
        <v>89</v>
      </c>
      <c r="D94" s="111"/>
      <c r="E94" s="111"/>
      <c r="F94" s="111"/>
      <c r="G94" s="111"/>
      <c r="H94" s="111"/>
      <c r="I94" s="111"/>
      <c r="J94" s="121" t="s">
        <v>90</v>
      </c>
      <c r="K94" s="111"/>
      <c r="L94" s="23"/>
    </row>
    <row r="95" s="22" customFormat="true" ht="9.75" hidden="false" customHeight="true" outlineLevel="0" collapsed="false">
      <c r="B95" s="23"/>
      <c r="L95" s="23"/>
    </row>
    <row r="96" s="22" customFormat="true" ht="22.5" hidden="false" customHeight="true" outlineLevel="0" collapsed="false">
      <c r="B96" s="23"/>
      <c r="C96" s="122" t="s">
        <v>91</v>
      </c>
      <c r="J96" s="106" t="n">
        <f aca="false">J116</f>
        <v>0</v>
      </c>
      <c r="L96" s="23"/>
      <c r="AU96" s="3" t="s">
        <v>92</v>
      </c>
    </row>
    <row r="97" s="22" customFormat="true" ht="21.75" hidden="false" customHeight="true" outlineLevel="0" collapsed="false">
      <c r="B97" s="23"/>
      <c r="L97" s="23"/>
    </row>
    <row r="98" s="22" customFormat="true" ht="6.75" hidden="false" customHeight="true" outlineLevel="0" collapsed="false"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23"/>
    </row>
    <row r="102" s="22" customFormat="true" ht="6.75" hidden="false" customHeight="true" outlineLevel="0" collapsed="false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23"/>
    </row>
    <row r="103" s="22" customFormat="true" ht="24.75" hidden="false" customHeight="true" outlineLevel="0" collapsed="false">
      <c r="B103" s="23"/>
      <c r="C103" s="7" t="s">
        <v>93</v>
      </c>
      <c r="L103" s="23"/>
    </row>
    <row r="104" s="22" customFormat="true" ht="6.75" hidden="false" customHeight="true" outlineLevel="0" collapsed="false">
      <c r="B104" s="23"/>
      <c r="L104" s="23"/>
    </row>
    <row r="105" s="22" customFormat="true" ht="12" hidden="false" customHeight="true" outlineLevel="0" collapsed="false">
      <c r="B105" s="23"/>
      <c r="C105" s="15" t="s">
        <v>15</v>
      </c>
      <c r="L105" s="23"/>
    </row>
    <row r="106" s="22" customFormat="true" ht="16.5" hidden="false" customHeight="true" outlineLevel="0" collapsed="false">
      <c r="B106" s="23"/>
      <c r="E106" s="99" t="str">
        <f aca="false">E7</f>
        <v>Oprava povrchu MK, Horní Dvořiště</v>
      </c>
      <c r="F106" s="99"/>
      <c r="G106" s="99"/>
      <c r="H106" s="99"/>
      <c r="L106" s="23"/>
    </row>
    <row r="107" s="22" customFormat="true" ht="12" hidden="false" customHeight="true" outlineLevel="0" collapsed="false">
      <c r="B107" s="23"/>
      <c r="C107" s="15" t="s">
        <v>86</v>
      </c>
      <c r="L107" s="23"/>
    </row>
    <row r="108" s="22" customFormat="true" ht="30" hidden="false" customHeight="true" outlineLevel="0" collapsed="false">
      <c r="B108" s="23"/>
      <c r="E108" s="100" t="str">
        <f aca="false">E9</f>
        <v>SO 101 - Místní komunikace na parc. č. 2539/4, 2625/1 a 96/4 </v>
      </c>
      <c r="F108" s="100"/>
      <c r="G108" s="100"/>
      <c r="H108" s="100"/>
      <c r="L108" s="23"/>
    </row>
    <row r="109" s="22" customFormat="true" ht="6.75" hidden="false" customHeight="true" outlineLevel="0" collapsed="false">
      <c r="B109" s="23"/>
      <c r="L109" s="23"/>
    </row>
    <row r="110" s="22" customFormat="true" ht="12" hidden="false" customHeight="true" outlineLevel="0" collapsed="false">
      <c r="B110" s="23"/>
      <c r="C110" s="15" t="s">
        <v>19</v>
      </c>
      <c r="F110" s="16" t="str">
        <f aca="false">F12</f>
        <v> </v>
      </c>
      <c r="I110" s="15" t="s">
        <v>21</v>
      </c>
      <c r="J110" s="101" t="str">
        <f aca="false">IF(J12="","",J12)</f>
        <v/>
      </c>
      <c r="L110" s="23"/>
    </row>
    <row r="111" s="22" customFormat="true" ht="6.75" hidden="false" customHeight="true" outlineLevel="0" collapsed="false">
      <c r="B111" s="23"/>
      <c r="L111" s="23"/>
    </row>
    <row r="112" s="22" customFormat="true" ht="15" hidden="false" customHeight="true" outlineLevel="0" collapsed="false">
      <c r="B112" s="23"/>
      <c r="C112" s="15" t="s">
        <v>22</v>
      </c>
      <c r="F112" s="16" t="str">
        <f aca="false">E15</f>
        <v> </v>
      </c>
      <c r="I112" s="15" t="s">
        <v>27</v>
      </c>
      <c r="J112" s="119" t="str">
        <f aca="false">E21</f>
        <v> </v>
      </c>
      <c r="L112" s="23"/>
    </row>
    <row r="113" s="22" customFormat="true" ht="15" hidden="false" customHeight="true" outlineLevel="0" collapsed="false">
      <c r="B113" s="23"/>
      <c r="C113" s="15" t="s">
        <v>25</v>
      </c>
      <c r="F113" s="16" t="str">
        <f aca="false">IF(E18="","",E18)</f>
        <v>Vyplň údaj</v>
      </c>
      <c r="I113" s="15" t="s">
        <v>29</v>
      </c>
      <c r="J113" s="119" t="str">
        <f aca="false">E24</f>
        <v> </v>
      </c>
      <c r="L113" s="23"/>
    </row>
    <row r="114" s="22" customFormat="true" ht="9.75" hidden="false" customHeight="true" outlineLevel="0" collapsed="false">
      <c r="B114" s="23"/>
      <c r="L114" s="23"/>
    </row>
    <row r="115" s="123" customFormat="true" ht="29.25" hidden="false" customHeight="true" outlineLevel="0" collapsed="false">
      <c r="B115" s="124"/>
      <c r="C115" s="125" t="s">
        <v>94</v>
      </c>
      <c r="D115" s="126" t="s">
        <v>56</v>
      </c>
      <c r="E115" s="126" t="s">
        <v>52</v>
      </c>
      <c r="F115" s="126" t="s">
        <v>53</v>
      </c>
      <c r="G115" s="126" t="s">
        <v>95</v>
      </c>
      <c r="H115" s="126" t="s">
        <v>96</v>
      </c>
      <c r="I115" s="126" t="s">
        <v>97</v>
      </c>
      <c r="J115" s="127" t="s">
        <v>90</v>
      </c>
      <c r="K115" s="128" t="s">
        <v>98</v>
      </c>
      <c r="L115" s="124"/>
      <c r="M115" s="64"/>
      <c r="N115" s="65" t="s">
        <v>35</v>
      </c>
      <c r="O115" s="65" t="s">
        <v>99</v>
      </c>
      <c r="P115" s="65" t="s">
        <v>100</v>
      </c>
      <c r="Q115" s="65" t="s">
        <v>101</v>
      </c>
      <c r="R115" s="65" t="s">
        <v>102</v>
      </c>
      <c r="S115" s="65" t="s">
        <v>103</v>
      </c>
      <c r="T115" s="66" t="s">
        <v>104</v>
      </c>
    </row>
    <row r="116" s="22" customFormat="true" ht="22.5" hidden="false" customHeight="true" outlineLevel="0" collapsed="false">
      <c r="B116" s="23"/>
      <c r="C116" s="70" t="s">
        <v>105</v>
      </c>
      <c r="J116" s="129" t="n">
        <f aca="false">BK116</f>
        <v>0</v>
      </c>
      <c r="L116" s="23"/>
      <c r="M116" s="67"/>
      <c r="N116" s="55"/>
      <c r="O116" s="55"/>
      <c r="P116" s="130" t="n">
        <f aca="false">SUM(P117:P127)</f>
        <v>0</v>
      </c>
      <c r="Q116" s="55"/>
      <c r="R116" s="130" t="n">
        <f aca="false">SUM(R117:R127)</f>
        <v>0</v>
      </c>
      <c r="S116" s="55"/>
      <c r="T116" s="131" t="n">
        <f aca="false">SUM(T117:T127)</f>
        <v>0</v>
      </c>
      <c r="AT116" s="3" t="s">
        <v>70</v>
      </c>
      <c r="AU116" s="3" t="s">
        <v>92</v>
      </c>
      <c r="BK116" s="132" t="n">
        <f aca="false">SUM(BK117:BK127)</f>
        <v>0</v>
      </c>
    </row>
    <row r="117" s="22" customFormat="true" ht="24" hidden="false" customHeight="true" outlineLevel="0" collapsed="false">
      <c r="B117" s="133"/>
      <c r="C117" s="134" t="s">
        <v>79</v>
      </c>
      <c r="D117" s="134" t="s">
        <v>106</v>
      </c>
      <c r="E117" s="135" t="s">
        <v>107</v>
      </c>
      <c r="F117" s="136" t="s">
        <v>108</v>
      </c>
      <c r="G117" s="137" t="s">
        <v>109</v>
      </c>
      <c r="H117" s="138" t="n">
        <v>9</v>
      </c>
      <c r="I117" s="139"/>
      <c r="J117" s="140" t="n">
        <f aca="false">ROUND(I117*H117,2)</f>
        <v>0</v>
      </c>
      <c r="K117" s="141"/>
      <c r="L117" s="23"/>
      <c r="M117" s="142"/>
      <c r="N117" s="143" t="s">
        <v>36</v>
      </c>
      <c r="P117" s="144" t="n">
        <f aca="false">O117*H117</f>
        <v>0</v>
      </c>
      <c r="Q117" s="144" t="n">
        <v>0</v>
      </c>
      <c r="R117" s="144" t="n">
        <f aca="false">Q117*H117</f>
        <v>0</v>
      </c>
      <c r="S117" s="144" t="n">
        <v>0</v>
      </c>
      <c r="T117" s="145" t="n">
        <f aca="false">S117*H117</f>
        <v>0</v>
      </c>
      <c r="AR117" s="146" t="s">
        <v>110</v>
      </c>
      <c r="AT117" s="146" t="s">
        <v>106</v>
      </c>
      <c r="AU117" s="146" t="s">
        <v>71</v>
      </c>
      <c r="AY117" s="3" t="s">
        <v>111</v>
      </c>
      <c r="BE117" s="147" t="n">
        <f aca="false">IF(N117="základní",J117,0)</f>
        <v>0</v>
      </c>
      <c r="BF117" s="147" t="n">
        <f aca="false">IF(N117="snížená",J117,0)</f>
        <v>0</v>
      </c>
      <c r="BG117" s="147" t="n">
        <f aca="false">IF(N117="zákl. přenesená",J117,0)</f>
        <v>0</v>
      </c>
      <c r="BH117" s="147" t="n">
        <f aca="false">IF(N117="sníž. přenesená",J117,0)</f>
        <v>0</v>
      </c>
      <c r="BI117" s="147" t="n">
        <f aca="false">IF(N117="nulová",J117,0)</f>
        <v>0</v>
      </c>
      <c r="BJ117" s="3" t="s">
        <v>79</v>
      </c>
      <c r="BK117" s="147" t="n">
        <f aca="false">ROUND(I117*H117,2)</f>
        <v>0</v>
      </c>
      <c r="BL117" s="3" t="s">
        <v>110</v>
      </c>
      <c r="BM117" s="146" t="s">
        <v>81</v>
      </c>
    </row>
    <row r="118" s="22" customFormat="true" ht="16.5" hidden="false" customHeight="true" outlineLevel="0" collapsed="false">
      <c r="B118" s="133"/>
      <c r="C118" s="134" t="s">
        <v>81</v>
      </c>
      <c r="D118" s="134" t="s">
        <v>106</v>
      </c>
      <c r="E118" s="135" t="s">
        <v>112</v>
      </c>
      <c r="F118" s="136" t="s">
        <v>113</v>
      </c>
      <c r="G118" s="137" t="s">
        <v>114</v>
      </c>
      <c r="H118" s="138" t="n">
        <v>1.6</v>
      </c>
      <c r="I118" s="139"/>
      <c r="J118" s="140" t="n">
        <f aca="false">ROUND(I118*H118,2)</f>
        <v>0</v>
      </c>
      <c r="K118" s="141"/>
      <c r="L118" s="23"/>
      <c r="M118" s="142"/>
      <c r="N118" s="143" t="s">
        <v>36</v>
      </c>
      <c r="P118" s="144" t="n">
        <f aca="false">O118*H118</f>
        <v>0</v>
      </c>
      <c r="Q118" s="144" t="n">
        <v>0</v>
      </c>
      <c r="R118" s="144" t="n">
        <f aca="false">Q118*H118</f>
        <v>0</v>
      </c>
      <c r="S118" s="144" t="n">
        <v>0</v>
      </c>
      <c r="T118" s="145" t="n">
        <f aca="false">S118*H118</f>
        <v>0</v>
      </c>
      <c r="AR118" s="146" t="s">
        <v>110</v>
      </c>
      <c r="AT118" s="146" t="s">
        <v>106</v>
      </c>
      <c r="AU118" s="146" t="s">
        <v>71</v>
      </c>
      <c r="AY118" s="3" t="s">
        <v>111</v>
      </c>
      <c r="BE118" s="147" t="n">
        <f aca="false">IF(N118="základní",J118,0)</f>
        <v>0</v>
      </c>
      <c r="BF118" s="147" t="n">
        <f aca="false">IF(N118="snížená",J118,0)</f>
        <v>0</v>
      </c>
      <c r="BG118" s="147" t="n">
        <f aca="false">IF(N118="zákl. přenesená",J118,0)</f>
        <v>0</v>
      </c>
      <c r="BH118" s="147" t="n">
        <f aca="false">IF(N118="sníž. přenesená",J118,0)</f>
        <v>0</v>
      </c>
      <c r="BI118" s="147" t="n">
        <f aca="false">IF(N118="nulová",J118,0)</f>
        <v>0</v>
      </c>
      <c r="BJ118" s="3" t="s">
        <v>79</v>
      </c>
      <c r="BK118" s="147" t="n">
        <f aca="false">ROUND(I118*H118,2)</f>
        <v>0</v>
      </c>
      <c r="BL118" s="3" t="s">
        <v>110</v>
      </c>
      <c r="BM118" s="146" t="s">
        <v>110</v>
      </c>
    </row>
    <row r="119" s="22" customFormat="true" ht="33" hidden="false" customHeight="true" outlineLevel="0" collapsed="false">
      <c r="B119" s="133"/>
      <c r="C119" s="134" t="s">
        <v>115</v>
      </c>
      <c r="D119" s="134" t="s">
        <v>106</v>
      </c>
      <c r="E119" s="135" t="s">
        <v>116</v>
      </c>
      <c r="F119" s="136" t="s">
        <v>117</v>
      </c>
      <c r="G119" s="137" t="s">
        <v>114</v>
      </c>
      <c r="H119" s="138" t="n">
        <v>1.6</v>
      </c>
      <c r="I119" s="139"/>
      <c r="J119" s="140" t="n">
        <f aca="false">ROUND(I119*H119,2)</f>
        <v>0</v>
      </c>
      <c r="K119" s="141"/>
      <c r="L119" s="23"/>
      <c r="M119" s="142"/>
      <c r="N119" s="143" t="s">
        <v>36</v>
      </c>
      <c r="P119" s="144" t="n">
        <f aca="false">O119*H119</f>
        <v>0</v>
      </c>
      <c r="Q119" s="144" t="n">
        <v>0</v>
      </c>
      <c r="R119" s="144" t="n">
        <f aca="false">Q119*H119</f>
        <v>0</v>
      </c>
      <c r="S119" s="144" t="n">
        <v>0</v>
      </c>
      <c r="T119" s="145" t="n">
        <f aca="false">S119*H119</f>
        <v>0</v>
      </c>
      <c r="AR119" s="146" t="s">
        <v>110</v>
      </c>
      <c r="AT119" s="146" t="s">
        <v>106</v>
      </c>
      <c r="AU119" s="146" t="s">
        <v>71</v>
      </c>
      <c r="AY119" s="3" t="s">
        <v>111</v>
      </c>
      <c r="BE119" s="147" t="n">
        <f aca="false">IF(N119="základní",J119,0)</f>
        <v>0</v>
      </c>
      <c r="BF119" s="147" t="n">
        <f aca="false">IF(N119="snížená",J119,0)</f>
        <v>0</v>
      </c>
      <c r="BG119" s="147" t="n">
        <f aca="false">IF(N119="zákl. přenesená",J119,0)</f>
        <v>0</v>
      </c>
      <c r="BH119" s="147" t="n">
        <f aca="false">IF(N119="sníž. přenesená",J119,0)</f>
        <v>0</v>
      </c>
      <c r="BI119" s="147" t="n">
        <f aca="false">IF(N119="nulová",J119,0)</f>
        <v>0</v>
      </c>
      <c r="BJ119" s="3" t="s">
        <v>79</v>
      </c>
      <c r="BK119" s="147" t="n">
        <f aca="false">ROUND(I119*H119,2)</f>
        <v>0</v>
      </c>
      <c r="BL119" s="3" t="s">
        <v>110</v>
      </c>
      <c r="BM119" s="146" t="s">
        <v>118</v>
      </c>
    </row>
    <row r="120" s="22" customFormat="true" ht="21.75" hidden="false" customHeight="true" outlineLevel="0" collapsed="false">
      <c r="B120" s="133"/>
      <c r="C120" s="134" t="s">
        <v>110</v>
      </c>
      <c r="D120" s="134" t="s">
        <v>106</v>
      </c>
      <c r="E120" s="135" t="s">
        <v>119</v>
      </c>
      <c r="F120" s="136" t="s">
        <v>120</v>
      </c>
      <c r="G120" s="137" t="s">
        <v>114</v>
      </c>
      <c r="H120" s="138" t="n">
        <v>51.2</v>
      </c>
      <c r="I120" s="139"/>
      <c r="J120" s="140" t="n">
        <f aca="false">ROUND(I120*H120,2)</f>
        <v>0</v>
      </c>
      <c r="K120" s="141"/>
      <c r="L120" s="23"/>
      <c r="M120" s="142"/>
      <c r="N120" s="143" t="s">
        <v>36</v>
      </c>
      <c r="P120" s="144" t="n">
        <f aca="false">O120*H120</f>
        <v>0</v>
      </c>
      <c r="Q120" s="144" t="n">
        <v>0</v>
      </c>
      <c r="R120" s="144" t="n">
        <f aca="false">Q120*H120</f>
        <v>0</v>
      </c>
      <c r="S120" s="144" t="n">
        <v>0</v>
      </c>
      <c r="T120" s="145" t="n">
        <f aca="false">S120*H120</f>
        <v>0</v>
      </c>
      <c r="AR120" s="146" t="s">
        <v>110</v>
      </c>
      <c r="AT120" s="146" t="s">
        <v>106</v>
      </c>
      <c r="AU120" s="146" t="s">
        <v>71</v>
      </c>
      <c r="AY120" s="3" t="s">
        <v>111</v>
      </c>
      <c r="BE120" s="147" t="n">
        <f aca="false">IF(N120="základní",J120,0)</f>
        <v>0</v>
      </c>
      <c r="BF120" s="147" t="n">
        <f aca="false">IF(N120="snížená",J120,0)</f>
        <v>0</v>
      </c>
      <c r="BG120" s="147" t="n">
        <f aca="false">IF(N120="zákl. přenesená",J120,0)</f>
        <v>0</v>
      </c>
      <c r="BH120" s="147" t="n">
        <f aca="false">IF(N120="sníž. přenesená",J120,0)</f>
        <v>0</v>
      </c>
      <c r="BI120" s="147" t="n">
        <f aca="false">IF(N120="nulová",J120,0)</f>
        <v>0</v>
      </c>
      <c r="BJ120" s="3" t="s">
        <v>79</v>
      </c>
      <c r="BK120" s="147" t="n">
        <f aca="false">ROUND(I120*H120,2)</f>
        <v>0</v>
      </c>
      <c r="BL120" s="3" t="s">
        <v>110</v>
      </c>
      <c r="BM120" s="146" t="s">
        <v>121</v>
      </c>
    </row>
    <row r="121" s="22" customFormat="true" ht="33" hidden="false" customHeight="true" outlineLevel="0" collapsed="false">
      <c r="B121" s="133"/>
      <c r="C121" s="134" t="s">
        <v>122</v>
      </c>
      <c r="D121" s="134" t="s">
        <v>106</v>
      </c>
      <c r="E121" s="135" t="s">
        <v>123</v>
      </c>
      <c r="F121" s="136" t="s">
        <v>124</v>
      </c>
      <c r="G121" s="137" t="s">
        <v>114</v>
      </c>
      <c r="H121" s="138" t="n">
        <v>1.6</v>
      </c>
      <c r="I121" s="139"/>
      <c r="J121" s="140" t="n">
        <f aca="false">ROUND(I121*H121,2)</f>
        <v>0</v>
      </c>
      <c r="K121" s="141"/>
      <c r="L121" s="23"/>
      <c r="M121" s="142"/>
      <c r="N121" s="143" t="s">
        <v>36</v>
      </c>
      <c r="P121" s="144" t="n">
        <f aca="false">O121*H121</f>
        <v>0</v>
      </c>
      <c r="Q121" s="144" t="n">
        <v>0</v>
      </c>
      <c r="R121" s="144" t="n">
        <f aca="false">Q121*H121</f>
        <v>0</v>
      </c>
      <c r="S121" s="144" t="n">
        <v>0</v>
      </c>
      <c r="T121" s="145" t="n">
        <f aca="false">S121*H121</f>
        <v>0</v>
      </c>
      <c r="AR121" s="146" t="s">
        <v>110</v>
      </c>
      <c r="AT121" s="146" t="s">
        <v>106</v>
      </c>
      <c r="AU121" s="146" t="s">
        <v>71</v>
      </c>
      <c r="AY121" s="3" t="s">
        <v>111</v>
      </c>
      <c r="BE121" s="147" t="n">
        <f aca="false">IF(N121="základní",J121,0)</f>
        <v>0</v>
      </c>
      <c r="BF121" s="147" t="n">
        <f aca="false">IF(N121="snížená",J121,0)</f>
        <v>0</v>
      </c>
      <c r="BG121" s="147" t="n">
        <f aca="false">IF(N121="zákl. přenesená",J121,0)</f>
        <v>0</v>
      </c>
      <c r="BH121" s="147" t="n">
        <f aca="false">IF(N121="sníž. přenesená",J121,0)</f>
        <v>0</v>
      </c>
      <c r="BI121" s="147" t="n">
        <f aca="false">IF(N121="nulová",J121,0)</f>
        <v>0</v>
      </c>
      <c r="BJ121" s="3" t="s">
        <v>79</v>
      </c>
      <c r="BK121" s="147" t="n">
        <f aca="false">ROUND(I121*H121,2)</f>
        <v>0</v>
      </c>
      <c r="BL121" s="3" t="s">
        <v>110</v>
      </c>
      <c r="BM121" s="146" t="s">
        <v>125</v>
      </c>
    </row>
    <row r="122" s="22" customFormat="true" ht="24" hidden="false" customHeight="true" outlineLevel="0" collapsed="false">
      <c r="B122" s="133"/>
      <c r="C122" s="134" t="s">
        <v>118</v>
      </c>
      <c r="D122" s="134" t="s">
        <v>106</v>
      </c>
      <c r="E122" s="135" t="s">
        <v>126</v>
      </c>
      <c r="F122" s="136" t="s">
        <v>127</v>
      </c>
      <c r="G122" s="137" t="s">
        <v>114</v>
      </c>
      <c r="H122" s="138" t="n">
        <v>32.4</v>
      </c>
      <c r="I122" s="139"/>
      <c r="J122" s="140" t="n">
        <f aca="false">ROUND(I122*H122,2)</f>
        <v>0</v>
      </c>
      <c r="K122" s="141"/>
      <c r="L122" s="23"/>
      <c r="M122" s="142"/>
      <c r="N122" s="143" t="s">
        <v>36</v>
      </c>
      <c r="P122" s="144" t="n">
        <f aca="false">O122*H122</f>
        <v>0</v>
      </c>
      <c r="Q122" s="144" t="n">
        <v>0</v>
      </c>
      <c r="R122" s="144" t="n">
        <f aca="false">Q122*H122</f>
        <v>0</v>
      </c>
      <c r="S122" s="144" t="n">
        <v>0</v>
      </c>
      <c r="T122" s="145" t="n">
        <f aca="false">S122*H122</f>
        <v>0</v>
      </c>
      <c r="AR122" s="146" t="s">
        <v>110</v>
      </c>
      <c r="AT122" s="146" t="s">
        <v>106</v>
      </c>
      <c r="AU122" s="146" t="s">
        <v>71</v>
      </c>
      <c r="AY122" s="3" t="s">
        <v>111</v>
      </c>
      <c r="BE122" s="147" t="n">
        <f aca="false">IF(N122="základní",J122,0)</f>
        <v>0</v>
      </c>
      <c r="BF122" s="147" t="n">
        <f aca="false">IF(N122="snížená",J122,0)</f>
        <v>0</v>
      </c>
      <c r="BG122" s="147" t="n">
        <f aca="false">IF(N122="zákl. přenesená",J122,0)</f>
        <v>0</v>
      </c>
      <c r="BH122" s="147" t="n">
        <f aca="false">IF(N122="sníž. přenesená",J122,0)</f>
        <v>0</v>
      </c>
      <c r="BI122" s="147" t="n">
        <f aca="false">IF(N122="nulová",J122,0)</f>
        <v>0</v>
      </c>
      <c r="BJ122" s="3" t="s">
        <v>79</v>
      </c>
      <c r="BK122" s="147" t="n">
        <f aca="false">ROUND(I122*H122,2)</f>
        <v>0</v>
      </c>
      <c r="BL122" s="3" t="s">
        <v>110</v>
      </c>
      <c r="BM122" s="146" t="s">
        <v>128</v>
      </c>
    </row>
    <row r="123" s="22" customFormat="true" ht="33" hidden="false" customHeight="true" outlineLevel="0" collapsed="false">
      <c r="B123" s="133"/>
      <c r="C123" s="134" t="s">
        <v>129</v>
      </c>
      <c r="D123" s="134" t="s">
        <v>106</v>
      </c>
      <c r="E123" s="135" t="s">
        <v>130</v>
      </c>
      <c r="F123" s="136" t="s">
        <v>131</v>
      </c>
      <c r="G123" s="137" t="s">
        <v>109</v>
      </c>
      <c r="H123" s="138" t="n">
        <v>338</v>
      </c>
      <c r="I123" s="139"/>
      <c r="J123" s="140" t="n">
        <f aca="false">ROUND(I123*H123,2)</f>
        <v>0</v>
      </c>
      <c r="K123" s="141"/>
      <c r="L123" s="23"/>
      <c r="M123" s="142"/>
      <c r="N123" s="143" t="s">
        <v>36</v>
      </c>
      <c r="P123" s="144" t="n">
        <f aca="false">O123*H123</f>
        <v>0</v>
      </c>
      <c r="Q123" s="144" t="n">
        <v>0</v>
      </c>
      <c r="R123" s="144" t="n">
        <f aca="false">Q123*H123</f>
        <v>0</v>
      </c>
      <c r="S123" s="144" t="n">
        <v>0</v>
      </c>
      <c r="T123" s="145" t="n">
        <f aca="false">S123*H123</f>
        <v>0</v>
      </c>
      <c r="AR123" s="146" t="s">
        <v>110</v>
      </c>
      <c r="AT123" s="146" t="s">
        <v>106</v>
      </c>
      <c r="AU123" s="146" t="s">
        <v>71</v>
      </c>
      <c r="AY123" s="3" t="s">
        <v>111</v>
      </c>
      <c r="BE123" s="147" t="n">
        <f aca="false">IF(N123="základní",J123,0)</f>
        <v>0</v>
      </c>
      <c r="BF123" s="147" t="n">
        <f aca="false">IF(N123="snížená",J123,0)</f>
        <v>0</v>
      </c>
      <c r="BG123" s="147" t="n">
        <f aca="false">IF(N123="zákl. přenesená",J123,0)</f>
        <v>0</v>
      </c>
      <c r="BH123" s="147" t="n">
        <f aca="false">IF(N123="sníž. přenesená",J123,0)</f>
        <v>0</v>
      </c>
      <c r="BI123" s="147" t="n">
        <f aca="false">IF(N123="nulová",J123,0)</f>
        <v>0</v>
      </c>
      <c r="BJ123" s="3" t="s">
        <v>79</v>
      </c>
      <c r="BK123" s="147" t="n">
        <f aca="false">ROUND(I123*H123,2)</f>
        <v>0</v>
      </c>
      <c r="BL123" s="3" t="s">
        <v>110</v>
      </c>
      <c r="BM123" s="146" t="s">
        <v>132</v>
      </c>
    </row>
    <row r="124" s="22" customFormat="true" ht="24" hidden="false" customHeight="true" outlineLevel="0" collapsed="false">
      <c r="B124" s="133"/>
      <c r="C124" s="134" t="s">
        <v>125</v>
      </c>
      <c r="D124" s="134" t="s">
        <v>106</v>
      </c>
      <c r="E124" s="135" t="s">
        <v>133</v>
      </c>
      <c r="F124" s="136" t="s">
        <v>134</v>
      </c>
      <c r="G124" s="137" t="s">
        <v>135</v>
      </c>
      <c r="H124" s="138" t="n">
        <v>12</v>
      </c>
      <c r="I124" s="139"/>
      <c r="J124" s="140" t="n">
        <f aca="false">ROUND(I124*H124,2)</f>
        <v>0</v>
      </c>
      <c r="K124" s="141"/>
      <c r="L124" s="23"/>
      <c r="M124" s="142"/>
      <c r="N124" s="143" t="s">
        <v>36</v>
      </c>
      <c r="P124" s="144" t="n">
        <f aca="false">O124*H124</f>
        <v>0</v>
      </c>
      <c r="Q124" s="144" t="n">
        <v>0</v>
      </c>
      <c r="R124" s="144" t="n">
        <f aca="false">Q124*H124</f>
        <v>0</v>
      </c>
      <c r="S124" s="144" t="n">
        <v>0</v>
      </c>
      <c r="T124" s="145" t="n">
        <f aca="false">S124*H124</f>
        <v>0</v>
      </c>
      <c r="AR124" s="146" t="s">
        <v>110</v>
      </c>
      <c r="AT124" s="146" t="s">
        <v>106</v>
      </c>
      <c r="AU124" s="146" t="s">
        <v>71</v>
      </c>
      <c r="AY124" s="3" t="s">
        <v>111</v>
      </c>
      <c r="BE124" s="147" t="n">
        <f aca="false">IF(N124="základní",J124,0)</f>
        <v>0</v>
      </c>
      <c r="BF124" s="147" t="n">
        <f aca="false">IF(N124="snížená",J124,0)</f>
        <v>0</v>
      </c>
      <c r="BG124" s="147" t="n">
        <f aca="false">IF(N124="zákl. přenesená",J124,0)</f>
        <v>0</v>
      </c>
      <c r="BH124" s="147" t="n">
        <f aca="false">IF(N124="sníž. přenesená",J124,0)</f>
        <v>0</v>
      </c>
      <c r="BI124" s="147" t="n">
        <f aca="false">IF(N124="nulová",J124,0)</f>
        <v>0</v>
      </c>
      <c r="BJ124" s="3" t="s">
        <v>79</v>
      </c>
      <c r="BK124" s="147" t="n">
        <f aca="false">ROUND(I124*H124,2)</f>
        <v>0</v>
      </c>
      <c r="BL124" s="3" t="s">
        <v>110</v>
      </c>
      <c r="BM124" s="146" t="s">
        <v>136</v>
      </c>
    </row>
    <row r="125" s="22" customFormat="true" ht="24" hidden="false" customHeight="true" outlineLevel="0" collapsed="false">
      <c r="B125" s="133"/>
      <c r="C125" s="134" t="s">
        <v>137</v>
      </c>
      <c r="D125" s="134" t="s">
        <v>106</v>
      </c>
      <c r="E125" s="135" t="s">
        <v>138</v>
      </c>
      <c r="F125" s="136" t="s">
        <v>139</v>
      </c>
      <c r="G125" s="137" t="s">
        <v>135</v>
      </c>
      <c r="H125" s="138" t="n">
        <v>12</v>
      </c>
      <c r="I125" s="139"/>
      <c r="J125" s="140" t="n">
        <f aca="false">ROUND(I125*H125,2)</f>
        <v>0</v>
      </c>
      <c r="K125" s="141"/>
      <c r="L125" s="23"/>
      <c r="M125" s="142"/>
      <c r="N125" s="143" t="s">
        <v>36</v>
      </c>
      <c r="P125" s="144" t="n">
        <f aca="false">O125*H125</f>
        <v>0</v>
      </c>
      <c r="Q125" s="144" t="n">
        <v>0</v>
      </c>
      <c r="R125" s="144" t="n">
        <f aca="false">Q125*H125</f>
        <v>0</v>
      </c>
      <c r="S125" s="144" t="n">
        <v>0</v>
      </c>
      <c r="T125" s="145" t="n">
        <f aca="false">S125*H125</f>
        <v>0</v>
      </c>
      <c r="AR125" s="146" t="s">
        <v>110</v>
      </c>
      <c r="AT125" s="146" t="s">
        <v>106</v>
      </c>
      <c r="AU125" s="146" t="s">
        <v>71</v>
      </c>
      <c r="AY125" s="3" t="s">
        <v>111</v>
      </c>
      <c r="BE125" s="147" t="n">
        <f aca="false">IF(N125="základní",J125,0)</f>
        <v>0</v>
      </c>
      <c r="BF125" s="147" t="n">
        <f aca="false">IF(N125="snížená",J125,0)</f>
        <v>0</v>
      </c>
      <c r="BG125" s="147" t="n">
        <f aca="false">IF(N125="zákl. přenesená",J125,0)</f>
        <v>0</v>
      </c>
      <c r="BH125" s="147" t="n">
        <f aca="false">IF(N125="sníž. přenesená",J125,0)</f>
        <v>0</v>
      </c>
      <c r="BI125" s="147" t="n">
        <f aca="false">IF(N125="nulová",J125,0)</f>
        <v>0</v>
      </c>
      <c r="BJ125" s="3" t="s">
        <v>79</v>
      </c>
      <c r="BK125" s="147" t="n">
        <f aca="false">ROUND(I125*H125,2)</f>
        <v>0</v>
      </c>
      <c r="BL125" s="3" t="s">
        <v>110</v>
      </c>
      <c r="BM125" s="146" t="s">
        <v>140</v>
      </c>
    </row>
    <row r="126" s="22" customFormat="true" ht="24" hidden="false" customHeight="true" outlineLevel="0" collapsed="false">
      <c r="B126" s="133"/>
      <c r="C126" s="134" t="s">
        <v>128</v>
      </c>
      <c r="D126" s="134" t="s">
        <v>106</v>
      </c>
      <c r="E126" s="135" t="s">
        <v>141</v>
      </c>
      <c r="F126" s="136" t="s">
        <v>142</v>
      </c>
      <c r="G126" s="137" t="s">
        <v>135</v>
      </c>
      <c r="H126" s="138" t="n">
        <v>12</v>
      </c>
      <c r="I126" s="139"/>
      <c r="J126" s="140" t="n">
        <f aca="false">ROUND(I126*H126,2)</f>
        <v>0</v>
      </c>
      <c r="K126" s="141"/>
      <c r="L126" s="23"/>
      <c r="M126" s="142"/>
      <c r="N126" s="143" t="s">
        <v>36</v>
      </c>
      <c r="P126" s="144" t="n">
        <f aca="false">O126*H126</f>
        <v>0</v>
      </c>
      <c r="Q126" s="144" t="n">
        <v>0</v>
      </c>
      <c r="R126" s="144" t="n">
        <f aca="false">Q126*H126</f>
        <v>0</v>
      </c>
      <c r="S126" s="144" t="n">
        <v>0</v>
      </c>
      <c r="T126" s="145" t="n">
        <f aca="false">S126*H126</f>
        <v>0</v>
      </c>
      <c r="AR126" s="146" t="s">
        <v>110</v>
      </c>
      <c r="AT126" s="146" t="s">
        <v>106</v>
      </c>
      <c r="AU126" s="146" t="s">
        <v>71</v>
      </c>
      <c r="AY126" s="3" t="s">
        <v>111</v>
      </c>
      <c r="BE126" s="147" t="n">
        <f aca="false">IF(N126="základní",J126,0)</f>
        <v>0</v>
      </c>
      <c r="BF126" s="147" t="n">
        <f aca="false">IF(N126="snížená",J126,0)</f>
        <v>0</v>
      </c>
      <c r="BG126" s="147" t="n">
        <f aca="false">IF(N126="zákl. přenesená",J126,0)</f>
        <v>0</v>
      </c>
      <c r="BH126" s="147" t="n">
        <f aca="false">IF(N126="sníž. přenesená",J126,0)</f>
        <v>0</v>
      </c>
      <c r="BI126" s="147" t="n">
        <f aca="false">IF(N126="nulová",J126,0)</f>
        <v>0</v>
      </c>
      <c r="BJ126" s="3" t="s">
        <v>79</v>
      </c>
      <c r="BK126" s="147" t="n">
        <f aca="false">ROUND(I126*H126,2)</f>
        <v>0</v>
      </c>
      <c r="BL126" s="3" t="s">
        <v>110</v>
      </c>
      <c r="BM126" s="146" t="s">
        <v>143</v>
      </c>
    </row>
    <row r="127" s="22" customFormat="true" ht="33" hidden="false" customHeight="true" outlineLevel="0" collapsed="false">
      <c r="B127" s="133"/>
      <c r="C127" s="134" t="s">
        <v>144</v>
      </c>
      <c r="D127" s="134" t="s">
        <v>106</v>
      </c>
      <c r="E127" s="135" t="s">
        <v>145</v>
      </c>
      <c r="F127" s="136" t="s">
        <v>146</v>
      </c>
      <c r="G127" s="137" t="s">
        <v>114</v>
      </c>
      <c r="H127" s="138" t="n">
        <v>67.8</v>
      </c>
      <c r="I127" s="139"/>
      <c r="J127" s="140" t="n">
        <f aca="false">ROUND(I127*H127,2)</f>
        <v>0</v>
      </c>
      <c r="K127" s="141"/>
      <c r="L127" s="23"/>
      <c r="M127" s="148"/>
      <c r="N127" s="149" t="s">
        <v>36</v>
      </c>
      <c r="O127" s="150"/>
      <c r="P127" s="151" t="n">
        <f aca="false">O127*H127</f>
        <v>0</v>
      </c>
      <c r="Q127" s="151" t="n">
        <v>0</v>
      </c>
      <c r="R127" s="151" t="n">
        <f aca="false">Q127*H127</f>
        <v>0</v>
      </c>
      <c r="S127" s="151" t="n">
        <v>0</v>
      </c>
      <c r="T127" s="152" t="n">
        <f aca="false">S127*H127</f>
        <v>0</v>
      </c>
      <c r="AR127" s="146" t="s">
        <v>110</v>
      </c>
      <c r="AT127" s="146" t="s">
        <v>106</v>
      </c>
      <c r="AU127" s="146" t="s">
        <v>71</v>
      </c>
      <c r="AY127" s="3" t="s">
        <v>111</v>
      </c>
      <c r="BE127" s="147" t="n">
        <f aca="false">IF(N127="základní",J127,0)</f>
        <v>0</v>
      </c>
      <c r="BF127" s="147" t="n">
        <f aca="false">IF(N127="snížená",J127,0)</f>
        <v>0</v>
      </c>
      <c r="BG127" s="147" t="n">
        <f aca="false">IF(N127="zákl. přenesená",J127,0)</f>
        <v>0</v>
      </c>
      <c r="BH127" s="147" t="n">
        <f aca="false">IF(N127="sníž. přenesená",J127,0)</f>
        <v>0</v>
      </c>
      <c r="BI127" s="147" t="n">
        <f aca="false">IF(N127="nulová",J127,0)</f>
        <v>0</v>
      </c>
      <c r="BJ127" s="3" t="s">
        <v>79</v>
      </c>
      <c r="BK127" s="147" t="n">
        <f aca="false">ROUND(I127*H127,2)</f>
        <v>0</v>
      </c>
      <c r="BL127" s="3" t="s">
        <v>110</v>
      </c>
      <c r="BM127" s="146" t="s">
        <v>147</v>
      </c>
    </row>
    <row r="128" s="22" customFormat="true" ht="6.75" hidden="false" customHeight="true" outlineLevel="0" collapsed="false">
      <c r="B128" s="41"/>
      <c r="C128" s="42"/>
      <c r="D128" s="42"/>
      <c r="E128" s="42"/>
      <c r="F128" s="42"/>
      <c r="G128" s="42"/>
      <c r="H128" s="42"/>
      <c r="I128" s="42"/>
      <c r="J128" s="42"/>
      <c r="K128" s="42"/>
      <c r="L128" s="23"/>
    </row>
  </sheetData>
  <autoFilter ref="C115:K127"/>
  <mergeCells count="9">
    <mergeCell ref="L2:V2"/>
    <mergeCell ref="E7:H7"/>
    <mergeCell ref="E9:H9"/>
    <mergeCell ref="E18:H18"/>
    <mergeCell ref="E27:H27"/>
    <mergeCell ref="E85:H85"/>
    <mergeCell ref="E87:H87"/>
    <mergeCell ref="E106:H106"/>
    <mergeCell ref="E108:H108"/>
  </mergeCells>
  <printOptions headings="false" gridLines="false" gridLinesSet="true" horizontalCentered="false" verticalCentered="false"/>
  <pageMargins left="0.39375" right="0.39375" top="0.39375" bottom="0.39375" header="0.511811023622047" footer="0"/>
  <pageSetup paperSize="9" scale="100" fitToWidth="1" fitToHeight="100" pageOrder="downThenOver" orientation="portrait" blackAndWhite="false" draft="false" cellComments="none" horizontalDpi="300" verticalDpi="300" copies="1"/>
  <headerFooter differentFirst="false" differentOddEven="false">
    <oddHeader/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B2:BM13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2" activeCellId="0" sqref="J12"/>
    </sheetView>
  </sheetViews>
  <sheetFormatPr defaultColWidth="8.6796875" defaultRowHeight="11.25" zeroHeight="false" outlineLevelRow="0" outlineLevelCol="0"/>
  <cols>
    <col collapsed="false" customWidth="true" hidden="false" outlineLevel="0" max="1" min="1" style="0" width="8.34"/>
    <col collapsed="false" customWidth="true" hidden="false" outlineLevel="0" max="2" min="2" style="0" width="1.17"/>
    <col collapsed="false" customWidth="true" hidden="false" outlineLevel="0" max="3" min="3" style="0" width="4.17"/>
    <col collapsed="false" customWidth="true" hidden="false" outlineLevel="0" max="4" min="4" style="0" width="4.34"/>
    <col collapsed="false" customWidth="true" hidden="false" outlineLevel="0" max="5" min="5" style="0" width="17.17"/>
    <col collapsed="false" customWidth="true" hidden="false" outlineLevel="0" max="6" min="6" style="0" width="50.83"/>
    <col collapsed="false" customWidth="true" hidden="false" outlineLevel="0" max="7" min="7" style="0" width="7.5"/>
    <col collapsed="false" customWidth="true" hidden="false" outlineLevel="0" max="8" min="8" style="0" width="14"/>
    <col collapsed="false" customWidth="true" hidden="false" outlineLevel="0" max="9" min="9" style="0" width="15.83"/>
    <col collapsed="false" customWidth="true" hidden="false" outlineLevel="0" max="10" min="10" style="0" width="22.34"/>
    <col collapsed="false" customWidth="true" hidden="true" outlineLevel="0" max="11" min="11" style="0" width="22.34"/>
    <col collapsed="false" customWidth="true" hidden="false" outlineLevel="0" max="12" min="12" style="0" width="9.34"/>
    <col collapsed="false" customWidth="true" hidden="true" outlineLevel="0" max="13" min="13" style="0" width="10.83"/>
    <col collapsed="false" customWidth="true" hidden="true" outlineLevel="0" max="14" min="14" style="0" width="9.34"/>
    <col collapsed="false" customWidth="true" hidden="true" outlineLevel="0" max="20" min="15" style="0" width="14.17"/>
    <col collapsed="false" customWidth="true" hidden="true" outlineLevel="0" max="21" min="21" style="0" width="16.34"/>
    <col collapsed="false" customWidth="true" hidden="false" outlineLevel="0" max="22" min="22" style="0" width="12.34"/>
    <col collapsed="false" customWidth="true" hidden="false" outlineLevel="0" max="23" min="23" style="0" width="16.34"/>
    <col collapsed="false" customWidth="true" hidden="false" outlineLevel="0" max="24" min="24" style="0" width="12.34"/>
    <col collapsed="false" customWidth="true" hidden="false" outlineLevel="0" max="25" min="25" style="0" width="15"/>
    <col collapsed="false" customWidth="true" hidden="false" outlineLevel="0" max="26" min="26" style="0" width="11"/>
    <col collapsed="false" customWidth="true" hidden="false" outlineLevel="0" max="27" min="27" style="0" width="15"/>
    <col collapsed="false" customWidth="true" hidden="false" outlineLevel="0" max="28" min="28" style="0" width="16.34"/>
    <col collapsed="false" customWidth="true" hidden="false" outlineLevel="0" max="29" min="29" style="0" width="11"/>
    <col collapsed="false" customWidth="true" hidden="false" outlineLevel="0" max="30" min="30" style="0" width="15"/>
    <col collapsed="false" customWidth="true" hidden="false" outlineLevel="0" max="31" min="31" style="0" width="16.34"/>
    <col collapsed="false" customWidth="true" hidden="true" outlineLevel="0" max="65" min="44" style="0" width="9.34"/>
  </cols>
  <sheetData>
    <row r="2" customFormat="false" ht="36.75" hidden="false" customHeight="true" outlineLevel="0" collapsed="false">
      <c r="L2" s="2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84</v>
      </c>
    </row>
    <row r="3" customFormat="false" ht="6.75" hidden="false" customHeight="true" outlineLevel="0" collapsed="false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81</v>
      </c>
    </row>
    <row r="4" customFormat="false" ht="24.75" hidden="false" customHeight="true" outlineLevel="0" collapsed="false">
      <c r="B4" s="6"/>
      <c r="D4" s="7" t="s">
        <v>85</v>
      </c>
      <c r="L4" s="6"/>
      <c r="M4" s="98" t="s">
        <v>9</v>
      </c>
      <c r="AT4" s="3" t="s">
        <v>2</v>
      </c>
    </row>
    <row r="5" customFormat="false" ht="6.75" hidden="false" customHeight="true" outlineLevel="0" collapsed="false">
      <c r="B5" s="6"/>
      <c r="L5" s="6"/>
    </row>
    <row r="6" customFormat="false" ht="12" hidden="false" customHeight="true" outlineLevel="0" collapsed="false">
      <c r="B6" s="6"/>
      <c r="D6" s="15" t="s">
        <v>15</v>
      </c>
      <c r="L6" s="6"/>
    </row>
    <row r="7" customFormat="false" ht="16.5" hidden="false" customHeight="true" outlineLevel="0" collapsed="false">
      <c r="B7" s="6"/>
      <c r="E7" s="99" t="str">
        <f aca="false">'Rekapitulace stavby'!K6</f>
        <v>Oprava povrchu MK, Horní Dvořiště</v>
      </c>
      <c r="F7" s="99"/>
      <c r="G7" s="99"/>
      <c r="H7" s="99"/>
      <c r="L7" s="6"/>
    </row>
    <row r="8" s="22" customFormat="true" ht="12" hidden="false" customHeight="true" outlineLevel="0" collapsed="false">
      <c r="B8" s="23"/>
      <c r="D8" s="15" t="s">
        <v>86</v>
      </c>
      <c r="L8" s="23"/>
    </row>
    <row r="9" s="22" customFormat="true" ht="16.5" hidden="false" customHeight="true" outlineLevel="0" collapsed="false">
      <c r="B9" s="23"/>
      <c r="E9" s="100" t="s">
        <v>148</v>
      </c>
      <c r="F9" s="100"/>
      <c r="G9" s="100"/>
      <c r="H9" s="100"/>
      <c r="L9" s="23"/>
    </row>
    <row r="10" s="22" customFormat="true" ht="11.25" hidden="false" customHeight="false" outlineLevel="0" collapsed="false">
      <c r="B10" s="23"/>
      <c r="L10" s="23"/>
    </row>
    <row r="11" s="22" customFormat="true" ht="12" hidden="false" customHeight="true" outlineLevel="0" collapsed="false">
      <c r="B11" s="23"/>
      <c r="D11" s="15" t="s">
        <v>17</v>
      </c>
      <c r="F11" s="16"/>
      <c r="I11" s="15" t="s">
        <v>18</v>
      </c>
      <c r="J11" s="16"/>
      <c r="L11" s="23"/>
    </row>
    <row r="12" s="22" customFormat="true" ht="12" hidden="false" customHeight="true" outlineLevel="0" collapsed="false">
      <c r="B12" s="23"/>
      <c r="D12" s="15" t="s">
        <v>19</v>
      </c>
      <c r="F12" s="16" t="s">
        <v>20</v>
      </c>
      <c r="I12" s="15" t="s">
        <v>21</v>
      </c>
      <c r="J12" s="101"/>
      <c r="L12" s="23"/>
    </row>
    <row r="13" s="22" customFormat="true" ht="10.5" hidden="false" customHeight="true" outlineLevel="0" collapsed="false">
      <c r="B13" s="23"/>
      <c r="L13" s="23"/>
    </row>
    <row r="14" s="22" customFormat="true" ht="12" hidden="false" customHeight="true" outlineLevel="0" collapsed="false">
      <c r="B14" s="23"/>
      <c r="D14" s="15" t="s">
        <v>22</v>
      </c>
      <c r="I14" s="15" t="s">
        <v>23</v>
      </c>
      <c r="J14" s="16" t="str">
        <f aca="false">IF('Rekapitulace stavby'!AN10="","",'Rekapitulace stavby'!AN10)</f>
        <v/>
      </c>
      <c r="L14" s="23"/>
    </row>
    <row r="15" s="22" customFormat="true" ht="18" hidden="false" customHeight="true" outlineLevel="0" collapsed="false">
      <c r="B15" s="23"/>
      <c r="E15" s="16" t="str">
        <f aca="false">IF('Rekapitulace stavby'!E11="","",'Rekapitulace stavby'!E11)</f>
        <v> </v>
      </c>
      <c r="I15" s="15" t="s">
        <v>24</v>
      </c>
      <c r="J15" s="16" t="str">
        <f aca="false">IF('Rekapitulace stavby'!AN11="","",'Rekapitulace stavby'!AN11)</f>
        <v/>
      </c>
      <c r="L15" s="23"/>
    </row>
    <row r="16" s="22" customFormat="true" ht="6.75" hidden="false" customHeight="true" outlineLevel="0" collapsed="false">
      <c r="B16" s="23"/>
      <c r="L16" s="23"/>
    </row>
    <row r="17" s="22" customFormat="true" ht="12" hidden="false" customHeight="true" outlineLevel="0" collapsed="false">
      <c r="B17" s="23"/>
      <c r="D17" s="15" t="s">
        <v>25</v>
      </c>
      <c r="I17" s="15" t="s">
        <v>23</v>
      </c>
      <c r="J17" s="17" t="str">
        <f aca="false">'Rekapitulace stavby'!AN13</f>
        <v>Vyplň údaj</v>
      </c>
      <c r="L17" s="23"/>
    </row>
    <row r="18" s="22" customFormat="true" ht="18" hidden="false" customHeight="true" outlineLevel="0" collapsed="false">
      <c r="B18" s="23"/>
      <c r="E18" s="102" t="str">
        <f aca="false">'Rekapitulace stavby'!E14</f>
        <v>Vyplň údaj</v>
      </c>
      <c r="F18" s="102"/>
      <c r="G18" s="102"/>
      <c r="H18" s="102"/>
      <c r="I18" s="15" t="s">
        <v>24</v>
      </c>
      <c r="J18" s="17" t="str">
        <f aca="false">'Rekapitulace stavby'!AN14</f>
        <v>Vyplň údaj</v>
      </c>
      <c r="L18" s="23"/>
    </row>
    <row r="19" s="22" customFormat="true" ht="6.75" hidden="false" customHeight="true" outlineLevel="0" collapsed="false">
      <c r="B19" s="23"/>
      <c r="L19" s="23"/>
    </row>
    <row r="20" s="22" customFormat="true" ht="12" hidden="false" customHeight="true" outlineLevel="0" collapsed="false">
      <c r="B20" s="23"/>
      <c r="D20" s="15" t="s">
        <v>27</v>
      </c>
      <c r="I20" s="15" t="s">
        <v>23</v>
      </c>
      <c r="J20" s="16" t="str">
        <f aca="false">IF('Rekapitulace stavby'!AN16="","",'Rekapitulace stavby'!AN16)</f>
        <v/>
      </c>
      <c r="L20" s="23"/>
    </row>
    <row r="21" s="22" customFormat="true" ht="18" hidden="false" customHeight="true" outlineLevel="0" collapsed="false">
      <c r="B21" s="23"/>
      <c r="E21" s="16" t="str">
        <f aca="false">IF('Rekapitulace stavby'!E17="","",'Rekapitulace stavby'!E17)</f>
        <v> </v>
      </c>
      <c r="I21" s="15" t="s">
        <v>24</v>
      </c>
      <c r="J21" s="16" t="str">
        <f aca="false">IF('Rekapitulace stavby'!AN17="","",'Rekapitulace stavby'!AN17)</f>
        <v/>
      </c>
      <c r="L21" s="23"/>
    </row>
    <row r="22" s="22" customFormat="true" ht="6.75" hidden="false" customHeight="true" outlineLevel="0" collapsed="false">
      <c r="B22" s="23"/>
      <c r="L22" s="23"/>
    </row>
    <row r="23" s="22" customFormat="true" ht="12" hidden="false" customHeight="true" outlineLevel="0" collapsed="false">
      <c r="B23" s="23"/>
      <c r="D23" s="15" t="s">
        <v>29</v>
      </c>
      <c r="I23" s="15" t="s">
        <v>23</v>
      </c>
      <c r="J23" s="16" t="str">
        <f aca="false">IF('Rekapitulace stavby'!AN19="","",'Rekapitulace stavby'!AN19)</f>
        <v/>
      </c>
      <c r="L23" s="23"/>
    </row>
    <row r="24" s="22" customFormat="true" ht="18" hidden="false" customHeight="true" outlineLevel="0" collapsed="false">
      <c r="B24" s="23"/>
      <c r="E24" s="16" t="str">
        <f aca="false">IF('Rekapitulace stavby'!E20="","",'Rekapitulace stavby'!E20)</f>
        <v> </v>
      </c>
      <c r="I24" s="15" t="s">
        <v>24</v>
      </c>
      <c r="J24" s="16" t="str">
        <f aca="false">IF('Rekapitulace stavby'!AN20="","",'Rekapitulace stavby'!AN20)</f>
        <v/>
      </c>
      <c r="L24" s="23"/>
    </row>
    <row r="25" s="22" customFormat="true" ht="6.75" hidden="false" customHeight="true" outlineLevel="0" collapsed="false">
      <c r="B25" s="23"/>
      <c r="L25" s="23"/>
    </row>
    <row r="26" s="22" customFormat="true" ht="12" hidden="false" customHeight="true" outlineLevel="0" collapsed="false">
      <c r="B26" s="23"/>
      <c r="D26" s="15" t="s">
        <v>30</v>
      </c>
      <c r="L26" s="23"/>
    </row>
    <row r="27" s="103" customFormat="true" ht="16.5" hidden="false" customHeight="true" outlineLevel="0" collapsed="false">
      <c r="B27" s="104"/>
      <c r="E27" s="20"/>
      <c r="F27" s="20"/>
      <c r="G27" s="20"/>
      <c r="H27" s="20"/>
      <c r="L27" s="104"/>
    </row>
    <row r="28" s="22" customFormat="true" ht="6.75" hidden="false" customHeight="true" outlineLevel="0" collapsed="false">
      <c r="B28" s="23"/>
      <c r="L28" s="23"/>
    </row>
    <row r="29" s="22" customFormat="true" ht="6.75" hidden="false" customHeight="true" outlineLevel="0" collapsed="false">
      <c r="B29" s="23"/>
      <c r="D29" s="55"/>
      <c r="E29" s="55"/>
      <c r="F29" s="55"/>
      <c r="G29" s="55"/>
      <c r="H29" s="55"/>
      <c r="I29" s="55"/>
      <c r="J29" s="55"/>
      <c r="K29" s="55"/>
      <c r="L29" s="23"/>
    </row>
    <row r="30" s="22" customFormat="true" ht="24.75" hidden="false" customHeight="true" outlineLevel="0" collapsed="false">
      <c r="B30" s="23"/>
      <c r="D30" s="105" t="s">
        <v>31</v>
      </c>
      <c r="J30" s="106" t="n">
        <f aca="false">ROUND(J116, 2)</f>
        <v>0</v>
      </c>
      <c r="L30" s="23"/>
    </row>
    <row r="31" s="22" customFormat="true" ht="6.75" hidden="false" customHeight="true" outlineLevel="0" collapsed="false">
      <c r="B31" s="23"/>
      <c r="D31" s="55"/>
      <c r="E31" s="55"/>
      <c r="F31" s="55"/>
      <c r="G31" s="55"/>
      <c r="H31" s="55"/>
      <c r="I31" s="55"/>
      <c r="J31" s="55"/>
      <c r="K31" s="55"/>
      <c r="L31" s="23"/>
    </row>
    <row r="32" s="22" customFormat="true" ht="14.25" hidden="false" customHeight="true" outlineLevel="0" collapsed="false">
      <c r="B32" s="23"/>
      <c r="F32" s="107" t="s">
        <v>33</v>
      </c>
      <c r="I32" s="107" t="s">
        <v>32</v>
      </c>
      <c r="J32" s="107" t="s">
        <v>34</v>
      </c>
      <c r="L32" s="23"/>
    </row>
    <row r="33" s="22" customFormat="true" ht="14.25" hidden="false" customHeight="true" outlineLevel="0" collapsed="false">
      <c r="B33" s="23"/>
      <c r="D33" s="108" t="s">
        <v>35</v>
      </c>
      <c r="E33" s="15" t="s">
        <v>36</v>
      </c>
      <c r="F33" s="109" t="n">
        <f aca="false">ROUND((SUM(BE116:BE131)),  2)</f>
        <v>0</v>
      </c>
      <c r="I33" s="110" t="n">
        <v>0.21</v>
      </c>
      <c r="J33" s="109" t="n">
        <f aca="false">ROUND(((SUM(BE116:BE131))*I33),  2)</f>
        <v>0</v>
      </c>
      <c r="L33" s="23"/>
    </row>
    <row r="34" s="22" customFormat="true" ht="14.25" hidden="false" customHeight="true" outlineLevel="0" collapsed="false">
      <c r="B34" s="23"/>
      <c r="E34" s="15" t="s">
        <v>37</v>
      </c>
      <c r="F34" s="109" t="n">
        <f aca="false">ROUND((SUM(BF116:BF131)),  2)</f>
        <v>0</v>
      </c>
      <c r="I34" s="110" t="n">
        <v>0.15</v>
      </c>
      <c r="J34" s="109" t="n">
        <f aca="false">ROUND(((SUM(BF116:BF131))*I34),  2)</f>
        <v>0</v>
      </c>
      <c r="L34" s="23"/>
    </row>
    <row r="35" s="22" customFormat="true" ht="14.25" hidden="true" customHeight="true" outlineLevel="0" collapsed="false">
      <c r="B35" s="23"/>
      <c r="E35" s="15" t="s">
        <v>38</v>
      </c>
      <c r="F35" s="109" t="n">
        <f aca="false">ROUND((SUM(BG116:BG131)),  2)</f>
        <v>0</v>
      </c>
      <c r="I35" s="110" t="n">
        <v>0.21</v>
      </c>
      <c r="J35" s="109" t="n">
        <f aca="false">0</f>
        <v>0</v>
      </c>
      <c r="L35" s="23"/>
    </row>
    <row r="36" s="22" customFormat="true" ht="14.25" hidden="true" customHeight="true" outlineLevel="0" collapsed="false">
      <c r="B36" s="23"/>
      <c r="E36" s="15" t="s">
        <v>39</v>
      </c>
      <c r="F36" s="109" t="n">
        <f aca="false">ROUND((SUM(BH116:BH131)),  2)</f>
        <v>0</v>
      </c>
      <c r="I36" s="110" t="n">
        <v>0.15</v>
      </c>
      <c r="J36" s="109" t="n">
        <f aca="false">0</f>
        <v>0</v>
      </c>
      <c r="L36" s="23"/>
    </row>
    <row r="37" s="22" customFormat="true" ht="14.25" hidden="true" customHeight="true" outlineLevel="0" collapsed="false">
      <c r="B37" s="23"/>
      <c r="E37" s="15" t="s">
        <v>40</v>
      </c>
      <c r="F37" s="109" t="n">
        <f aca="false">ROUND((SUM(BI116:BI131)),  2)</f>
        <v>0</v>
      </c>
      <c r="I37" s="110" t="n">
        <v>0</v>
      </c>
      <c r="J37" s="109" t="n">
        <f aca="false">0</f>
        <v>0</v>
      </c>
      <c r="L37" s="23"/>
    </row>
    <row r="38" s="22" customFormat="true" ht="6.75" hidden="false" customHeight="true" outlineLevel="0" collapsed="false">
      <c r="B38" s="23"/>
      <c r="L38" s="23"/>
    </row>
    <row r="39" s="22" customFormat="true" ht="24.75" hidden="false" customHeight="true" outlineLevel="0" collapsed="false">
      <c r="B39" s="23"/>
      <c r="C39" s="111"/>
      <c r="D39" s="112" t="s">
        <v>41</v>
      </c>
      <c r="E39" s="59"/>
      <c r="F39" s="59"/>
      <c r="G39" s="113" t="s">
        <v>42</v>
      </c>
      <c r="H39" s="114" t="s">
        <v>43</v>
      </c>
      <c r="I39" s="59"/>
      <c r="J39" s="115" t="n">
        <f aca="false">SUM(J30:J37)</f>
        <v>0</v>
      </c>
      <c r="K39" s="116"/>
      <c r="L39" s="23"/>
    </row>
    <row r="40" s="22" customFormat="true" ht="14.25" hidden="false" customHeight="true" outlineLevel="0" collapsed="false">
      <c r="B40" s="23"/>
      <c r="L40" s="23"/>
    </row>
    <row r="41" customFormat="false" ht="14.25" hidden="false" customHeight="true" outlineLevel="0" collapsed="false">
      <c r="B41" s="6"/>
      <c r="L41" s="6"/>
    </row>
    <row r="42" customFormat="false" ht="14.25" hidden="false" customHeight="true" outlineLevel="0" collapsed="false">
      <c r="B42" s="6"/>
      <c r="L42" s="6"/>
    </row>
    <row r="43" customFormat="false" ht="14.25" hidden="false" customHeight="true" outlineLevel="0" collapsed="false">
      <c r="B43" s="6"/>
      <c r="L43" s="6"/>
    </row>
    <row r="44" customFormat="false" ht="14.25" hidden="false" customHeight="true" outlineLevel="0" collapsed="false">
      <c r="B44" s="6"/>
      <c r="L44" s="6"/>
    </row>
    <row r="45" customFormat="false" ht="14.25" hidden="false" customHeight="true" outlineLevel="0" collapsed="false">
      <c r="B45" s="6"/>
      <c r="L45" s="6"/>
    </row>
    <row r="46" customFormat="false" ht="14.25" hidden="false" customHeight="true" outlineLevel="0" collapsed="false">
      <c r="B46" s="6"/>
      <c r="L46" s="6"/>
    </row>
    <row r="47" customFormat="false" ht="14.25" hidden="false" customHeight="true" outlineLevel="0" collapsed="false">
      <c r="B47" s="6"/>
      <c r="L47" s="6"/>
    </row>
    <row r="48" customFormat="false" ht="14.25" hidden="false" customHeight="true" outlineLevel="0" collapsed="false">
      <c r="B48" s="6"/>
      <c r="L48" s="6"/>
    </row>
    <row r="49" customFormat="false" ht="14.25" hidden="false" customHeight="true" outlineLevel="0" collapsed="false">
      <c r="B49" s="6"/>
      <c r="L49" s="6"/>
    </row>
    <row r="50" s="22" customFormat="true" ht="14.25" hidden="false" customHeight="true" outlineLevel="0" collapsed="false">
      <c r="B50" s="23"/>
      <c r="D50" s="38" t="s">
        <v>44</v>
      </c>
      <c r="E50" s="39"/>
      <c r="F50" s="39"/>
      <c r="G50" s="38" t="s">
        <v>45</v>
      </c>
      <c r="H50" s="39"/>
      <c r="I50" s="39"/>
      <c r="J50" s="39"/>
      <c r="K50" s="39"/>
      <c r="L50" s="23"/>
    </row>
    <row r="51" customFormat="false" ht="11.25" hidden="false" customHeight="false" outlineLevel="0" collapsed="false">
      <c r="B51" s="6"/>
      <c r="L51" s="6"/>
    </row>
    <row r="52" customFormat="false" ht="11.25" hidden="false" customHeight="false" outlineLevel="0" collapsed="false">
      <c r="B52" s="6"/>
      <c r="L52" s="6"/>
    </row>
    <row r="53" customFormat="false" ht="11.25" hidden="false" customHeight="false" outlineLevel="0" collapsed="false">
      <c r="B53" s="6"/>
      <c r="L53" s="6"/>
    </row>
    <row r="54" customFormat="false" ht="11.25" hidden="false" customHeight="false" outlineLevel="0" collapsed="false">
      <c r="B54" s="6"/>
      <c r="L54" s="6"/>
    </row>
    <row r="55" customFormat="false" ht="11.25" hidden="false" customHeight="false" outlineLevel="0" collapsed="false">
      <c r="B55" s="6"/>
      <c r="L55" s="6"/>
    </row>
    <row r="56" customFormat="false" ht="11.25" hidden="false" customHeight="false" outlineLevel="0" collapsed="false">
      <c r="B56" s="6"/>
      <c r="L56" s="6"/>
    </row>
    <row r="57" customFormat="false" ht="11.25" hidden="false" customHeight="false" outlineLevel="0" collapsed="false">
      <c r="B57" s="6"/>
      <c r="L57" s="6"/>
    </row>
    <row r="58" customFormat="false" ht="11.25" hidden="false" customHeight="false" outlineLevel="0" collapsed="false">
      <c r="B58" s="6"/>
      <c r="L58" s="6"/>
    </row>
    <row r="59" customFormat="false" ht="11.25" hidden="false" customHeight="false" outlineLevel="0" collapsed="false">
      <c r="B59" s="6"/>
      <c r="L59" s="6"/>
    </row>
    <row r="60" customFormat="false" ht="11.25" hidden="false" customHeight="false" outlineLevel="0" collapsed="false">
      <c r="B60" s="6"/>
      <c r="L60" s="6"/>
    </row>
    <row r="61" s="22" customFormat="true" ht="12.75" hidden="false" customHeight="false" outlineLevel="0" collapsed="false">
      <c r="B61" s="23"/>
      <c r="D61" s="40" t="s">
        <v>46</v>
      </c>
      <c r="E61" s="25"/>
      <c r="F61" s="117" t="s">
        <v>47</v>
      </c>
      <c r="G61" s="40" t="s">
        <v>46</v>
      </c>
      <c r="H61" s="25"/>
      <c r="I61" s="25"/>
      <c r="J61" s="118" t="s">
        <v>47</v>
      </c>
      <c r="K61" s="25"/>
      <c r="L61" s="23"/>
    </row>
    <row r="62" customFormat="false" ht="11.25" hidden="false" customHeight="false" outlineLevel="0" collapsed="false">
      <c r="B62" s="6"/>
      <c r="L62" s="6"/>
    </row>
    <row r="63" customFormat="false" ht="11.25" hidden="false" customHeight="false" outlineLevel="0" collapsed="false">
      <c r="B63" s="6"/>
      <c r="L63" s="6"/>
    </row>
    <row r="64" customFormat="false" ht="11.25" hidden="false" customHeight="false" outlineLevel="0" collapsed="false">
      <c r="B64" s="6"/>
      <c r="L64" s="6"/>
    </row>
    <row r="65" s="22" customFormat="true" ht="12.75" hidden="false" customHeight="false" outlineLevel="0" collapsed="false">
      <c r="B65" s="23"/>
      <c r="D65" s="38" t="s">
        <v>48</v>
      </c>
      <c r="E65" s="39"/>
      <c r="F65" s="39"/>
      <c r="G65" s="38" t="s">
        <v>49</v>
      </c>
      <c r="H65" s="39"/>
      <c r="I65" s="39"/>
      <c r="J65" s="39"/>
      <c r="K65" s="39"/>
      <c r="L65" s="23"/>
    </row>
    <row r="66" customFormat="false" ht="11.25" hidden="false" customHeight="false" outlineLevel="0" collapsed="false">
      <c r="B66" s="6"/>
      <c r="L66" s="6"/>
    </row>
    <row r="67" customFormat="false" ht="11.25" hidden="false" customHeight="false" outlineLevel="0" collapsed="false">
      <c r="B67" s="6"/>
      <c r="L67" s="6"/>
    </row>
    <row r="68" customFormat="false" ht="11.25" hidden="false" customHeight="false" outlineLevel="0" collapsed="false">
      <c r="B68" s="6"/>
      <c r="L68" s="6"/>
    </row>
    <row r="69" customFormat="false" ht="11.25" hidden="false" customHeight="false" outlineLevel="0" collapsed="false">
      <c r="B69" s="6"/>
      <c r="L69" s="6"/>
    </row>
    <row r="70" customFormat="false" ht="11.25" hidden="false" customHeight="false" outlineLevel="0" collapsed="false">
      <c r="B70" s="6"/>
      <c r="L70" s="6"/>
    </row>
    <row r="71" customFormat="false" ht="11.25" hidden="false" customHeight="false" outlineLevel="0" collapsed="false">
      <c r="B71" s="6"/>
      <c r="L71" s="6"/>
    </row>
    <row r="72" customFormat="false" ht="11.25" hidden="false" customHeight="false" outlineLevel="0" collapsed="false">
      <c r="B72" s="6"/>
      <c r="L72" s="6"/>
    </row>
    <row r="73" customFormat="false" ht="11.25" hidden="false" customHeight="false" outlineLevel="0" collapsed="false">
      <c r="B73" s="6"/>
      <c r="L73" s="6"/>
    </row>
    <row r="74" customFormat="false" ht="11.25" hidden="false" customHeight="false" outlineLevel="0" collapsed="false">
      <c r="B74" s="6"/>
      <c r="L74" s="6"/>
    </row>
    <row r="75" customFormat="false" ht="11.25" hidden="false" customHeight="false" outlineLevel="0" collapsed="false">
      <c r="B75" s="6"/>
      <c r="L75" s="6"/>
    </row>
    <row r="76" s="22" customFormat="true" ht="12.75" hidden="false" customHeight="false" outlineLevel="0" collapsed="false">
      <c r="B76" s="23"/>
      <c r="D76" s="40" t="s">
        <v>46</v>
      </c>
      <c r="E76" s="25"/>
      <c r="F76" s="117" t="s">
        <v>47</v>
      </c>
      <c r="G76" s="40" t="s">
        <v>46</v>
      </c>
      <c r="H76" s="25"/>
      <c r="I76" s="25"/>
      <c r="J76" s="118" t="s">
        <v>47</v>
      </c>
      <c r="K76" s="25"/>
      <c r="L76" s="23"/>
    </row>
    <row r="77" s="22" customFormat="true" ht="14.25" hidden="false" customHeight="true" outlineLevel="0" collapsed="false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3"/>
    </row>
    <row r="81" s="22" customFormat="true" ht="6.75" hidden="false" customHeight="true" outlineLevel="0" collapsed="false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3"/>
    </row>
    <row r="82" s="22" customFormat="true" ht="24.75" hidden="false" customHeight="true" outlineLevel="0" collapsed="false">
      <c r="B82" s="23"/>
      <c r="C82" s="7" t="s">
        <v>88</v>
      </c>
      <c r="L82" s="23"/>
    </row>
    <row r="83" s="22" customFormat="true" ht="6.75" hidden="false" customHeight="true" outlineLevel="0" collapsed="false">
      <c r="B83" s="23"/>
      <c r="L83" s="23"/>
    </row>
    <row r="84" s="22" customFormat="true" ht="12" hidden="false" customHeight="true" outlineLevel="0" collapsed="false">
      <c r="B84" s="23"/>
      <c r="C84" s="15" t="s">
        <v>15</v>
      </c>
      <c r="L84" s="23"/>
    </row>
    <row r="85" s="22" customFormat="true" ht="16.5" hidden="false" customHeight="true" outlineLevel="0" collapsed="false">
      <c r="B85" s="23"/>
      <c r="E85" s="99" t="str">
        <f aca="false">E7</f>
        <v>Oprava povrchu MK, Horní Dvořiště</v>
      </c>
      <c r="F85" s="99"/>
      <c r="G85" s="99"/>
      <c r="H85" s="99"/>
      <c r="L85" s="23"/>
    </row>
    <row r="86" s="22" customFormat="true" ht="12" hidden="false" customHeight="true" outlineLevel="0" collapsed="false">
      <c r="B86" s="23"/>
      <c r="C86" s="15" t="s">
        <v>86</v>
      </c>
      <c r="L86" s="23"/>
    </row>
    <row r="87" s="22" customFormat="true" ht="16.5" hidden="false" customHeight="true" outlineLevel="0" collapsed="false">
      <c r="B87" s="23"/>
      <c r="E87" s="100" t="str">
        <f aca="false">E9</f>
        <v>SO 102 - Místní komunikace na parc. č. 2540/1 a 2539/2</v>
      </c>
      <c r="F87" s="100"/>
      <c r="G87" s="100"/>
      <c r="H87" s="100"/>
      <c r="L87" s="23"/>
    </row>
    <row r="88" s="22" customFormat="true" ht="6.75" hidden="false" customHeight="true" outlineLevel="0" collapsed="false">
      <c r="B88" s="23"/>
      <c r="L88" s="23"/>
    </row>
    <row r="89" s="22" customFormat="true" ht="12" hidden="false" customHeight="true" outlineLevel="0" collapsed="false">
      <c r="B89" s="23"/>
      <c r="C89" s="15" t="s">
        <v>19</v>
      </c>
      <c r="F89" s="16" t="str">
        <f aca="false">F12</f>
        <v> </v>
      </c>
      <c r="I89" s="15" t="s">
        <v>21</v>
      </c>
      <c r="J89" s="101" t="str">
        <f aca="false">IF(J12="","",J12)</f>
        <v/>
      </c>
      <c r="L89" s="23"/>
    </row>
    <row r="90" s="22" customFormat="true" ht="6.75" hidden="false" customHeight="true" outlineLevel="0" collapsed="false">
      <c r="B90" s="23"/>
      <c r="L90" s="23"/>
    </row>
    <row r="91" s="22" customFormat="true" ht="15" hidden="false" customHeight="true" outlineLevel="0" collapsed="false">
      <c r="B91" s="23"/>
      <c r="C91" s="15" t="s">
        <v>22</v>
      </c>
      <c r="F91" s="16" t="str">
        <f aca="false">E15</f>
        <v> </v>
      </c>
      <c r="I91" s="15" t="s">
        <v>27</v>
      </c>
      <c r="J91" s="119" t="str">
        <f aca="false">E21</f>
        <v> </v>
      </c>
      <c r="L91" s="23"/>
    </row>
    <row r="92" s="22" customFormat="true" ht="15" hidden="false" customHeight="true" outlineLevel="0" collapsed="false">
      <c r="B92" s="23"/>
      <c r="C92" s="15" t="s">
        <v>25</v>
      </c>
      <c r="F92" s="16" t="str">
        <f aca="false">IF(E18="","",E18)</f>
        <v>Vyplň údaj</v>
      </c>
      <c r="I92" s="15" t="s">
        <v>29</v>
      </c>
      <c r="J92" s="119" t="str">
        <f aca="false">E24</f>
        <v> </v>
      </c>
      <c r="L92" s="23"/>
    </row>
    <row r="93" s="22" customFormat="true" ht="9.75" hidden="false" customHeight="true" outlineLevel="0" collapsed="false">
      <c r="B93" s="23"/>
      <c r="L93" s="23"/>
    </row>
    <row r="94" s="22" customFormat="true" ht="29.25" hidden="false" customHeight="true" outlineLevel="0" collapsed="false">
      <c r="B94" s="23"/>
      <c r="C94" s="120" t="s">
        <v>89</v>
      </c>
      <c r="D94" s="111"/>
      <c r="E94" s="111"/>
      <c r="F94" s="111"/>
      <c r="G94" s="111"/>
      <c r="H94" s="111"/>
      <c r="I94" s="111"/>
      <c r="J94" s="121" t="s">
        <v>90</v>
      </c>
      <c r="K94" s="111"/>
      <c r="L94" s="23"/>
    </row>
    <row r="95" s="22" customFormat="true" ht="9.75" hidden="false" customHeight="true" outlineLevel="0" collapsed="false">
      <c r="B95" s="23"/>
      <c r="L95" s="23"/>
    </row>
    <row r="96" s="22" customFormat="true" ht="22.5" hidden="false" customHeight="true" outlineLevel="0" collapsed="false">
      <c r="B96" s="23"/>
      <c r="C96" s="122" t="s">
        <v>91</v>
      </c>
      <c r="J96" s="106" t="n">
        <f aca="false">J116</f>
        <v>0</v>
      </c>
      <c r="L96" s="23"/>
      <c r="AU96" s="3" t="s">
        <v>92</v>
      </c>
    </row>
    <row r="97" s="22" customFormat="true" ht="21.75" hidden="false" customHeight="true" outlineLevel="0" collapsed="false">
      <c r="B97" s="23"/>
      <c r="L97" s="23"/>
    </row>
    <row r="98" s="22" customFormat="true" ht="6.75" hidden="false" customHeight="true" outlineLevel="0" collapsed="false"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23"/>
    </row>
    <row r="102" s="22" customFormat="true" ht="6.75" hidden="false" customHeight="true" outlineLevel="0" collapsed="false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23"/>
    </row>
    <row r="103" s="22" customFormat="true" ht="24.75" hidden="false" customHeight="true" outlineLevel="0" collapsed="false">
      <c r="B103" s="23"/>
      <c r="C103" s="7" t="s">
        <v>93</v>
      </c>
      <c r="L103" s="23"/>
    </row>
    <row r="104" s="22" customFormat="true" ht="6.75" hidden="false" customHeight="true" outlineLevel="0" collapsed="false">
      <c r="B104" s="23"/>
      <c r="L104" s="23"/>
    </row>
    <row r="105" s="22" customFormat="true" ht="12" hidden="false" customHeight="true" outlineLevel="0" collapsed="false">
      <c r="B105" s="23"/>
      <c r="C105" s="15" t="s">
        <v>15</v>
      </c>
      <c r="L105" s="23"/>
    </row>
    <row r="106" s="22" customFormat="true" ht="16.5" hidden="false" customHeight="true" outlineLevel="0" collapsed="false">
      <c r="B106" s="23"/>
      <c r="E106" s="99" t="str">
        <f aca="false">E7</f>
        <v>Oprava povrchu MK, Horní Dvořiště</v>
      </c>
      <c r="F106" s="99"/>
      <c r="G106" s="99"/>
      <c r="H106" s="99"/>
      <c r="L106" s="23"/>
    </row>
    <row r="107" s="22" customFormat="true" ht="12" hidden="false" customHeight="true" outlineLevel="0" collapsed="false">
      <c r="B107" s="23"/>
      <c r="C107" s="15" t="s">
        <v>86</v>
      </c>
      <c r="L107" s="23"/>
    </row>
    <row r="108" s="22" customFormat="true" ht="16.5" hidden="false" customHeight="true" outlineLevel="0" collapsed="false">
      <c r="B108" s="23"/>
      <c r="E108" s="100" t="str">
        <f aca="false">E9</f>
        <v>SO 102 - Místní komunikace na parc. č. 2540/1 a 2539/2</v>
      </c>
      <c r="F108" s="100"/>
      <c r="G108" s="100"/>
      <c r="H108" s="100"/>
      <c r="L108" s="23"/>
    </row>
    <row r="109" s="22" customFormat="true" ht="6.75" hidden="false" customHeight="true" outlineLevel="0" collapsed="false">
      <c r="B109" s="23"/>
      <c r="L109" s="23"/>
    </row>
    <row r="110" s="22" customFormat="true" ht="12" hidden="false" customHeight="true" outlineLevel="0" collapsed="false">
      <c r="B110" s="23"/>
      <c r="C110" s="15" t="s">
        <v>19</v>
      </c>
      <c r="F110" s="16" t="str">
        <f aca="false">F12</f>
        <v> </v>
      </c>
      <c r="I110" s="15" t="s">
        <v>21</v>
      </c>
      <c r="J110" s="101" t="str">
        <f aca="false">IF(J12="","",J12)</f>
        <v/>
      </c>
      <c r="L110" s="23"/>
    </row>
    <row r="111" s="22" customFormat="true" ht="6.75" hidden="false" customHeight="true" outlineLevel="0" collapsed="false">
      <c r="B111" s="23"/>
      <c r="L111" s="23"/>
    </row>
    <row r="112" s="22" customFormat="true" ht="15" hidden="false" customHeight="true" outlineLevel="0" collapsed="false">
      <c r="B112" s="23"/>
      <c r="C112" s="15" t="s">
        <v>22</v>
      </c>
      <c r="F112" s="16" t="str">
        <f aca="false">E15</f>
        <v> </v>
      </c>
      <c r="I112" s="15" t="s">
        <v>27</v>
      </c>
      <c r="J112" s="119" t="str">
        <f aca="false">E21</f>
        <v> </v>
      </c>
      <c r="L112" s="23"/>
    </row>
    <row r="113" s="22" customFormat="true" ht="15" hidden="false" customHeight="true" outlineLevel="0" collapsed="false">
      <c r="B113" s="23"/>
      <c r="C113" s="15" t="s">
        <v>25</v>
      </c>
      <c r="F113" s="16" t="str">
        <f aca="false">IF(E18="","",E18)</f>
        <v>Vyplň údaj</v>
      </c>
      <c r="I113" s="15" t="s">
        <v>29</v>
      </c>
      <c r="J113" s="119" t="str">
        <f aca="false">E24</f>
        <v> </v>
      </c>
      <c r="L113" s="23"/>
    </row>
    <row r="114" s="22" customFormat="true" ht="9.75" hidden="false" customHeight="true" outlineLevel="0" collapsed="false">
      <c r="B114" s="23"/>
      <c r="L114" s="23"/>
    </row>
    <row r="115" s="123" customFormat="true" ht="29.25" hidden="false" customHeight="true" outlineLevel="0" collapsed="false">
      <c r="B115" s="124"/>
      <c r="C115" s="125" t="s">
        <v>94</v>
      </c>
      <c r="D115" s="126" t="s">
        <v>56</v>
      </c>
      <c r="E115" s="126" t="s">
        <v>52</v>
      </c>
      <c r="F115" s="126" t="s">
        <v>53</v>
      </c>
      <c r="G115" s="126" t="s">
        <v>95</v>
      </c>
      <c r="H115" s="126" t="s">
        <v>96</v>
      </c>
      <c r="I115" s="126" t="s">
        <v>97</v>
      </c>
      <c r="J115" s="127" t="s">
        <v>90</v>
      </c>
      <c r="K115" s="128" t="s">
        <v>98</v>
      </c>
      <c r="L115" s="124"/>
      <c r="M115" s="64"/>
      <c r="N115" s="65" t="s">
        <v>35</v>
      </c>
      <c r="O115" s="65" t="s">
        <v>99</v>
      </c>
      <c r="P115" s="65" t="s">
        <v>100</v>
      </c>
      <c r="Q115" s="65" t="s">
        <v>101</v>
      </c>
      <c r="R115" s="65" t="s">
        <v>102</v>
      </c>
      <c r="S115" s="65" t="s">
        <v>103</v>
      </c>
      <c r="T115" s="66" t="s">
        <v>104</v>
      </c>
    </row>
    <row r="116" s="22" customFormat="true" ht="22.5" hidden="false" customHeight="true" outlineLevel="0" collapsed="false">
      <c r="B116" s="23"/>
      <c r="C116" s="70" t="s">
        <v>105</v>
      </c>
      <c r="J116" s="129" t="n">
        <f aca="false">BK116</f>
        <v>0</v>
      </c>
      <c r="L116" s="23"/>
      <c r="M116" s="67"/>
      <c r="N116" s="55"/>
      <c r="O116" s="55"/>
      <c r="P116" s="130" t="n">
        <f aca="false">SUM(P117:P131)</f>
        <v>0</v>
      </c>
      <c r="Q116" s="55"/>
      <c r="R116" s="130" t="n">
        <f aca="false">SUM(R117:R131)</f>
        <v>0</v>
      </c>
      <c r="S116" s="55"/>
      <c r="T116" s="131" t="n">
        <f aca="false">SUM(T117:T131)</f>
        <v>0</v>
      </c>
      <c r="AT116" s="3" t="s">
        <v>70</v>
      </c>
      <c r="AU116" s="3" t="s">
        <v>92</v>
      </c>
      <c r="BK116" s="132" t="n">
        <f aca="false">SUM(BK117:BK131)</f>
        <v>0</v>
      </c>
    </row>
    <row r="117" s="22" customFormat="true" ht="24" hidden="false" customHeight="true" outlineLevel="0" collapsed="false">
      <c r="B117" s="133"/>
      <c r="C117" s="134" t="s">
        <v>79</v>
      </c>
      <c r="D117" s="134" t="s">
        <v>106</v>
      </c>
      <c r="E117" s="135" t="s">
        <v>107</v>
      </c>
      <c r="F117" s="136" t="s">
        <v>108</v>
      </c>
      <c r="G117" s="137" t="s">
        <v>109</v>
      </c>
      <c r="H117" s="138" t="n">
        <v>15</v>
      </c>
      <c r="I117" s="139"/>
      <c r="J117" s="140" t="n">
        <f aca="false">ROUND(I117*H117,2)</f>
        <v>0</v>
      </c>
      <c r="K117" s="141"/>
      <c r="L117" s="23"/>
      <c r="M117" s="142"/>
      <c r="N117" s="143" t="s">
        <v>36</v>
      </c>
      <c r="P117" s="144" t="n">
        <f aca="false">O117*H117</f>
        <v>0</v>
      </c>
      <c r="Q117" s="144" t="n">
        <v>0</v>
      </c>
      <c r="R117" s="144" t="n">
        <f aca="false">Q117*H117</f>
        <v>0</v>
      </c>
      <c r="S117" s="144" t="n">
        <v>0</v>
      </c>
      <c r="T117" s="145" t="n">
        <f aca="false">S117*H117</f>
        <v>0</v>
      </c>
      <c r="AR117" s="146" t="s">
        <v>110</v>
      </c>
      <c r="AT117" s="146" t="s">
        <v>106</v>
      </c>
      <c r="AU117" s="146" t="s">
        <v>71</v>
      </c>
      <c r="AY117" s="3" t="s">
        <v>111</v>
      </c>
      <c r="BE117" s="147" t="n">
        <f aca="false">IF(N117="základní",J117,0)</f>
        <v>0</v>
      </c>
      <c r="BF117" s="147" t="n">
        <f aca="false">IF(N117="snížená",J117,0)</f>
        <v>0</v>
      </c>
      <c r="BG117" s="147" t="n">
        <f aca="false">IF(N117="zákl. přenesená",J117,0)</f>
        <v>0</v>
      </c>
      <c r="BH117" s="147" t="n">
        <f aca="false">IF(N117="sníž. přenesená",J117,0)</f>
        <v>0</v>
      </c>
      <c r="BI117" s="147" t="n">
        <f aca="false">IF(N117="nulová",J117,0)</f>
        <v>0</v>
      </c>
      <c r="BJ117" s="3" t="s">
        <v>79</v>
      </c>
      <c r="BK117" s="147" t="n">
        <f aca="false">ROUND(I117*H117,2)</f>
        <v>0</v>
      </c>
      <c r="BL117" s="3" t="s">
        <v>110</v>
      </c>
      <c r="BM117" s="146" t="s">
        <v>81</v>
      </c>
    </row>
    <row r="118" s="22" customFormat="true" ht="16.5" hidden="false" customHeight="true" outlineLevel="0" collapsed="false">
      <c r="B118" s="133"/>
      <c r="C118" s="134" t="s">
        <v>81</v>
      </c>
      <c r="D118" s="134" t="s">
        <v>106</v>
      </c>
      <c r="E118" s="135" t="s">
        <v>112</v>
      </c>
      <c r="F118" s="136" t="s">
        <v>113</v>
      </c>
      <c r="G118" s="137" t="s">
        <v>114</v>
      </c>
      <c r="H118" s="138" t="n">
        <v>2.7</v>
      </c>
      <c r="I118" s="139"/>
      <c r="J118" s="140" t="n">
        <f aca="false">ROUND(I118*H118,2)</f>
        <v>0</v>
      </c>
      <c r="K118" s="141"/>
      <c r="L118" s="23"/>
      <c r="M118" s="142"/>
      <c r="N118" s="143" t="s">
        <v>36</v>
      </c>
      <c r="P118" s="144" t="n">
        <f aca="false">O118*H118</f>
        <v>0</v>
      </c>
      <c r="Q118" s="144" t="n">
        <v>0</v>
      </c>
      <c r="R118" s="144" t="n">
        <f aca="false">Q118*H118</f>
        <v>0</v>
      </c>
      <c r="S118" s="144" t="n">
        <v>0</v>
      </c>
      <c r="T118" s="145" t="n">
        <f aca="false">S118*H118</f>
        <v>0</v>
      </c>
      <c r="AR118" s="146" t="s">
        <v>110</v>
      </c>
      <c r="AT118" s="146" t="s">
        <v>106</v>
      </c>
      <c r="AU118" s="146" t="s">
        <v>71</v>
      </c>
      <c r="AY118" s="3" t="s">
        <v>111</v>
      </c>
      <c r="BE118" s="147" t="n">
        <f aca="false">IF(N118="základní",J118,0)</f>
        <v>0</v>
      </c>
      <c r="BF118" s="147" t="n">
        <f aca="false">IF(N118="snížená",J118,0)</f>
        <v>0</v>
      </c>
      <c r="BG118" s="147" t="n">
        <f aca="false">IF(N118="zákl. přenesená",J118,0)</f>
        <v>0</v>
      </c>
      <c r="BH118" s="147" t="n">
        <f aca="false">IF(N118="sníž. přenesená",J118,0)</f>
        <v>0</v>
      </c>
      <c r="BI118" s="147" t="n">
        <f aca="false">IF(N118="nulová",J118,0)</f>
        <v>0</v>
      </c>
      <c r="BJ118" s="3" t="s">
        <v>79</v>
      </c>
      <c r="BK118" s="147" t="n">
        <f aca="false">ROUND(I118*H118,2)</f>
        <v>0</v>
      </c>
      <c r="BL118" s="3" t="s">
        <v>110</v>
      </c>
      <c r="BM118" s="146" t="s">
        <v>110</v>
      </c>
    </row>
    <row r="119" s="22" customFormat="true" ht="33" hidden="false" customHeight="true" outlineLevel="0" collapsed="false">
      <c r="B119" s="133"/>
      <c r="C119" s="134" t="s">
        <v>115</v>
      </c>
      <c r="D119" s="134" t="s">
        <v>106</v>
      </c>
      <c r="E119" s="135" t="s">
        <v>116</v>
      </c>
      <c r="F119" s="136" t="s">
        <v>117</v>
      </c>
      <c r="G119" s="137" t="s">
        <v>114</v>
      </c>
      <c r="H119" s="138" t="n">
        <v>2.7</v>
      </c>
      <c r="I119" s="139"/>
      <c r="J119" s="140" t="n">
        <f aca="false">ROUND(I119*H119,2)</f>
        <v>0</v>
      </c>
      <c r="K119" s="141"/>
      <c r="L119" s="23"/>
      <c r="M119" s="142"/>
      <c r="N119" s="143" t="s">
        <v>36</v>
      </c>
      <c r="P119" s="144" t="n">
        <f aca="false">O119*H119</f>
        <v>0</v>
      </c>
      <c r="Q119" s="144" t="n">
        <v>0</v>
      </c>
      <c r="R119" s="144" t="n">
        <f aca="false">Q119*H119</f>
        <v>0</v>
      </c>
      <c r="S119" s="144" t="n">
        <v>0</v>
      </c>
      <c r="T119" s="145" t="n">
        <f aca="false">S119*H119</f>
        <v>0</v>
      </c>
      <c r="AR119" s="146" t="s">
        <v>110</v>
      </c>
      <c r="AT119" s="146" t="s">
        <v>106</v>
      </c>
      <c r="AU119" s="146" t="s">
        <v>71</v>
      </c>
      <c r="AY119" s="3" t="s">
        <v>111</v>
      </c>
      <c r="BE119" s="147" t="n">
        <f aca="false">IF(N119="základní",J119,0)</f>
        <v>0</v>
      </c>
      <c r="BF119" s="147" t="n">
        <f aca="false">IF(N119="snížená",J119,0)</f>
        <v>0</v>
      </c>
      <c r="BG119" s="147" t="n">
        <f aca="false">IF(N119="zákl. přenesená",J119,0)</f>
        <v>0</v>
      </c>
      <c r="BH119" s="147" t="n">
        <f aca="false">IF(N119="sníž. přenesená",J119,0)</f>
        <v>0</v>
      </c>
      <c r="BI119" s="147" t="n">
        <f aca="false">IF(N119="nulová",J119,0)</f>
        <v>0</v>
      </c>
      <c r="BJ119" s="3" t="s">
        <v>79</v>
      </c>
      <c r="BK119" s="147" t="n">
        <f aca="false">ROUND(I119*H119,2)</f>
        <v>0</v>
      </c>
      <c r="BL119" s="3" t="s">
        <v>110</v>
      </c>
      <c r="BM119" s="146" t="s">
        <v>118</v>
      </c>
    </row>
    <row r="120" s="22" customFormat="true" ht="21.75" hidden="false" customHeight="true" outlineLevel="0" collapsed="false">
      <c r="B120" s="133"/>
      <c r="C120" s="134" t="s">
        <v>110</v>
      </c>
      <c r="D120" s="134" t="s">
        <v>106</v>
      </c>
      <c r="E120" s="135" t="s">
        <v>119</v>
      </c>
      <c r="F120" s="136" t="s">
        <v>120</v>
      </c>
      <c r="G120" s="137" t="s">
        <v>114</v>
      </c>
      <c r="H120" s="138" t="n">
        <v>86.4</v>
      </c>
      <c r="I120" s="139"/>
      <c r="J120" s="140" t="n">
        <f aca="false">ROUND(I120*H120,2)</f>
        <v>0</v>
      </c>
      <c r="K120" s="141"/>
      <c r="L120" s="23"/>
      <c r="M120" s="142"/>
      <c r="N120" s="143" t="s">
        <v>36</v>
      </c>
      <c r="P120" s="144" t="n">
        <f aca="false">O120*H120</f>
        <v>0</v>
      </c>
      <c r="Q120" s="144" t="n">
        <v>0</v>
      </c>
      <c r="R120" s="144" t="n">
        <f aca="false">Q120*H120</f>
        <v>0</v>
      </c>
      <c r="S120" s="144" t="n">
        <v>0</v>
      </c>
      <c r="T120" s="145" t="n">
        <f aca="false">S120*H120</f>
        <v>0</v>
      </c>
      <c r="AR120" s="146" t="s">
        <v>110</v>
      </c>
      <c r="AT120" s="146" t="s">
        <v>106</v>
      </c>
      <c r="AU120" s="146" t="s">
        <v>71</v>
      </c>
      <c r="AY120" s="3" t="s">
        <v>111</v>
      </c>
      <c r="BE120" s="147" t="n">
        <f aca="false">IF(N120="základní",J120,0)</f>
        <v>0</v>
      </c>
      <c r="BF120" s="147" t="n">
        <f aca="false">IF(N120="snížená",J120,0)</f>
        <v>0</v>
      </c>
      <c r="BG120" s="147" t="n">
        <f aca="false">IF(N120="zákl. přenesená",J120,0)</f>
        <v>0</v>
      </c>
      <c r="BH120" s="147" t="n">
        <f aca="false">IF(N120="sníž. přenesená",J120,0)</f>
        <v>0</v>
      </c>
      <c r="BI120" s="147" t="n">
        <f aca="false">IF(N120="nulová",J120,0)</f>
        <v>0</v>
      </c>
      <c r="BJ120" s="3" t="s">
        <v>79</v>
      </c>
      <c r="BK120" s="147" t="n">
        <f aca="false">ROUND(I120*H120,2)</f>
        <v>0</v>
      </c>
      <c r="BL120" s="3" t="s">
        <v>110</v>
      </c>
      <c r="BM120" s="146" t="s">
        <v>121</v>
      </c>
    </row>
    <row r="121" s="22" customFormat="true" ht="33" hidden="false" customHeight="true" outlineLevel="0" collapsed="false">
      <c r="B121" s="133"/>
      <c r="C121" s="134" t="s">
        <v>122</v>
      </c>
      <c r="D121" s="134" t="s">
        <v>106</v>
      </c>
      <c r="E121" s="135" t="s">
        <v>123</v>
      </c>
      <c r="F121" s="136" t="s">
        <v>124</v>
      </c>
      <c r="G121" s="137" t="s">
        <v>114</v>
      </c>
      <c r="H121" s="138" t="n">
        <v>2.7</v>
      </c>
      <c r="I121" s="139"/>
      <c r="J121" s="140" t="n">
        <f aca="false">ROUND(I121*H121,2)</f>
        <v>0</v>
      </c>
      <c r="K121" s="141"/>
      <c r="L121" s="23"/>
      <c r="M121" s="142"/>
      <c r="N121" s="143" t="s">
        <v>36</v>
      </c>
      <c r="P121" s="144" t="n">
        <f aca="false">O121*H121</f>
        <v>0</v>
      </c>
      <c r="Q121" s="144" t="n">
        <v>0</v>
      </c>
      <c r="R121" s="144" t="n">
        <f aca="false">Q121*H121</f>
        <v>0</v>
      </c>
      <c r="S121" s="144" t="n">
        <v>0</v>
      </c>
      <c r="T121" s="145" t="n">
        <f aca="false">S121*H121</f>
        <v>0</v>
      </c>
      <c r="AR121" s="146" t="s">
        <v>110</v>
      </c>
      <c r="AT121" s="146" t="s">
        <v>106</v>
      </c>
      <c r="AU121" s="146" t="s">
        <v>71</v>
      </c>
      <c r="AY121" s="3" t="s">
        <v>111</v>
      </c>
      <c r="BE121" s="147" t="n">
        <f aca="false">IF(N121="základní",J121,0)</f>
        <v>0</v>
      </c>
      <c r="BF121" s="147" t="n">
        <f aca="false">IF(N121="snížená",J121,0)</f>
        <v>0</v>
      </c>
      <c r="BG121" s="147" t="n">
        <f aca="false">IF(N121="zákl. přenesená",J121,0)</f>
        <v>0</v>
      </c>
      <c r="BH121" s="147" t="n">
        <f aca="false">IF(N121="sníž. přenesená",J121,0)</f>
        <v>0</v>
      </c>
      <c r="BI121" s="147" t="n">
        <f aca="false">IF(N121="nulová",J121,0)</f>
        <v>0</v>
      </c>
      <c r="BJ121" s="3" t="s">
        <v>79</v>
      </c>
      <c r="BK121" s="147" t="n">
        <f aca="false">ROUND(I121*H121,2)</f>
        <v>0</v>
      </c>
      <c r="BL121" s="3" t="s">
        <v>110</v>
      </c>
      <c r="BM121" s="146" t="s">
        <v>125</v>
      </c>
    </row>
    <row r="122" s="22" customFormat="true" ht="24" hidden="false" customHeight="true" outlineLevel="0" collapsed="false">
      <c r="B122" s="133"/>
      <c r="C122" s="134" t="s">
        <v>118</v>
      </c>
      <c r="D122" s="134" t="s">
        <v>106</v>
      </c>
      <c r="E122" s="135" t="s">
        <v>149</v>
      </c>
      <c r="F122" s="136" t="s">
        <v>150</v>
      </c>
      <c r="G122" s="137" t="s">
        <v>109</v>
      </c>
      <c r="H122" s="138" t="n">
        <v>148</v>
      </c>
      <c r="I122" s="139"/>
      <c r="J122" s="140" t="n">
        <f aca="false">ROUND(I122*H122,2)</f>
        <v>0</v>
      </c>
      <c r="K122" s="141"/>
      <c r="L122" s="23"/>
      <c r="M122" s="142"/>
      <c r="N122" s="143" t="s">
        <v>36</v>
      </c>
      <c r="P122" s="144" t="n">
        <f aca="false">O122*H122</f>
        <v>0</v>
      </c>
      <c r="Q122" s="144" t="n">
        <v>0</v>
      </c>
      <c r="R122" s="144" t="n">
        <f aca="false">Q122*H122</f>
        <v>0</v>
      </c>
      <c r="S122" s="144" t="n">
        <v>0</v>
      </c>
      <c r="T122" s="145" t="n">
        <f aca="false">S122*H122</f>
        <v>0</v>
      </c>
      <c r="AR122" s="146" t="s">
        <v>110</v>
      </c>
      <c r="AT122" s="146" t="s">
        <v>106</v>
      </c>
      <c r="AU122" s="146" t="s">
        <v>71</v>
      </c>
      <c r="AY122" s="3" t="s">
        <v>111</v>
      </c>
      <c r="BE122" s="147" t="n">
        <f aca="false">IF(N122="základní",J122,0)</f>
        <v>0</v>
      </c>
      <c r="BF122" s="147" t="n">
        <f aca="false">IF(N122="snížená",J122,0)</f>
        <v>0</v>
      </c>
      <c r="BG122" s="147" t="n">
        <f aca="false">IF(N122="zákl. přenesená",J122,0)</f>
        <v>0</v>
      </c>
      <c r="BH122" s="147" t="n">
        <f aca="false">IF(N122="sníž. přenesená",J122,0)</f>
        <v>0</v>
      </c>
      <c r="BI122" s="147" t="n">
        <f aca="false">IF(N122="nulová",J122,0)</f>
        <v>0</v>
      </c>
      <c r="BJ122" s="3" t="s">
        <v>79</v>
      </c>
      <c r="BK122" s="147" t="n">
        <f aca="false">ROUND(I122*H122,2)</f>
        <v>0</v>
      </c>
      <c r="BL122" s="3" t="s">
        <v>110</v>
      </c>
      <c r="BM122" s="146" t="s">
        <v>128</v>
      </c>
    </row>
    <row r="123" s="22" customFormat="true" ht="19.5" hidden="false" customHeight="false" outlineLevel="0" collapsed="false">
      <c r="B123" s="23"/>
      <c r="D123" s="153" t="s">
        <v>151</v>
      </c>
      <c r="F123" s="154" t="s">
        <v>152</v>
      </c>
      <c r="I123" s="155"/>
      <c r="L123" s="23"/>
      <c r="M123" s="156"/>
      <c r="T123" s="57"/>
      <c r="AT123" s="3" t="s">
        <v>151</v>
      </c>
      <c r="AU123" s="3" t="s">
        <v>71</v>
      </c>
    </row>
    <row r="124" s="22" customFormat="true" ht="24" hidden="false" customHeight="true" outlineLevel="0" collapsed="false">
      <c r="B124" s="133"/>
      <c r="C124" s="134" t="s">
        <v>129</v>
      </c>
      <c r="D124" s="134" t="s">
        <v>106</v>
      </c>
      <c r="E124" s="135" t="s">
        <v>126</v>
      </c>
      <c r="F124" s="136" t="s">
        <v>127</v>
      </c>
      <c r="G124" s="137" t="s">
        <v>114</v>
      </c>
      <c r="H124" s="138" t="n">
        <v>57</v>
      </c>
      <c r="I124" s="139"/>
      <c r="J124" s="140" t="n">
        <f aca="false">ROUND(I124*H124,2)</f>
        <v>0</v>
      </c>
      <c r="K124" s="141"/>
      <c r="L124" s="23"/>
      <c r="M124" s="142"/>
      <c r="N124" s="143" t="s">
        <v>36</v>
      </c>
      <c r="P124" s="144" t="n">
        <f aca="false">O124*H124</f>
        <v>0</v>
      </c>
      <c r="Q124" s="144" t="n">
        <v>0</v>
      </c>
      <c r="R124" s="144" t="n">
        <f aca="false">Q124*H124</f>
        <v>0</v>
      </c>
      <c r="S124" s="144" t="n">
        <v>0</v>
      </c>
      <c r="T124" s="145" t="n">
        <f aca="false">S124*H124</f>
        <v>0</v>
      </c>
      <c r="AR124" s="146" t="s">
        <v>110</v>
      </c>
      <c r="AT124" s="146" t="s">
        <v>106</v>
      </c>
      <c r="AU124" s="146" t="s">
        <v>71</v>
      </c>
      <c r="AY124" s="3" t="s">
        <v>111</v>
      </c>
      <c r="BE124" s="147" t="n">
        <f aca="false">IF(N124="základní",J124,0)</f>
        <v>0</v>
      </c>
      <c r="BF124" s="147" t="n">
        <f aca="false">IF(N124="snížená",J124,0)</f>
        <v>0</v>
      </c>
      <c r="BG124" s="147" t="n">
        <f aca="false">IF(N124="zákl. přenesená",J124,0)</f>
        <v>0</v>
      </c>
      <c r="BH124" s="147" t="n">
        <f aca="false">IF(N124="sníž. přenesená",J124,0)</f>
        <v>0</v>
      </c>
      <c r="BI124" s="147" t="n">
        <f aca="false">IF(N124="nulová",J124,0)</f>
        <v>0</v>
      </c>
      <c r="BJ124" s="3" t="s">
        <v>79</v>
      </c>
      <c r="BK124" s="147" t="n">
        <f aca="false">ROUND(I124*H124,2)</f>
        <v>0</v>
      </c>
      <c r="BL124" s="3" t="s">
        <v>110</v>
      </c>
      <c r="BM124" s="146" t="s">
        <v>132</v>
      </c>
    </row>
    <row r="125" s="22" customFormat="true" ht="33" hidden="false" customHeight="true" outlineLevel="0" collapsed="false">
      <c r="B125" s="133"/>
      <c r="C125" s="134" t="s">
        <v>121</v>
      </c>
      <c r="D125" s="134" t="s">
        <v>106</v>
      </c>
      <c r="E125" s="135" t="s">
        <v>130</v>
      </c>
      <c r="F125" s="136" t="s">
        <v>131</v>
      </c>
      <c r="G125" s="137" t="s">
        <v>109</v>
      </c>
      <c r="H125" s="138" t="n">
        <v>595</v>
      </c>
      <c r="I125" s="139"/>
      <c r="J125" s="140" t="n">
        <f aca="false">ROUND(I125*H125,2)</f>
        <v>0</v>
      </c>
      <c r="K125" s="141"/>
      <c r="L125" s="23"/>
      <c r="M125" s="142"/>
      <c r="N125" s="143" t="s">
        <v>36</v>
      </c>
      <c r="P125" s="144" t="n">
        <f aca="false">O125*H125</f>
        <v>0</v>
      </c>
      <c r="Q125" s="144" t="n">
        <v>0</v>
      </c>
      <c r="R125" s="144" t="n">
        <f aca="false">Q125*H125</f>
        <v>0</v>
      </c>
      <c r="S125" s="144" t="n">
        <v>0</v>
      </c>
      <c r="T125" s="145" t="n">
        <f aca="false">S125*H125</f>
        <v>0</v>
      </c>
      <c r="AR125" s="146" t="s">
        <v>110</v>
      </c>
      <c r="AT125" s="146" t="s">
        <v>106</v>
      </c>
      <c r="AU125" s="146" t="s">
        <v>71</v>
      </c>
      <c r="AY125" s="3" t="s">
        <v>111</v>
      </c>
      <c r="BE125" s="147" t="n">
        <f aca="false">IF(N125="základní",J125,0)</f>
        <v>0</v>
      </c>
      <c r="BF125" s="147" t="n">
        <f aca="false">IF(N125="snížená",J125,0)</f>
        <v>0</v>
      </c>
      <c r="BG125" s="147" t="n">
        <f aca="false">IF(N125="zákl. přenesená",J125,0)</f>
        <v>0</v>
      </c>
      <c r="BH125" s="147" t="n">
        <f aca="false">IF(N125="sníž. přenesená",J125,0)</f>
        <v>0</v>
      </c>
      <c r="BI125" s="147" t="n">
        <f aca="false">IF(N125="nulová",J125,0)</f>
        <v>0</v>
      </c>
      <c r="BJ125" s="3" t="s">
        <v>79</v>
      </c>
      <c r="BK125" s="147" t="n">
        <f aca="false">ROUND(I125*H125,2)</f>
        <v>0</v>
      </c>
      <c r="BL125" s="3" t="s">
        <v>110</v>
      </c>
      <c r="BM125" s="146" t="s">
        <v>136</v>
      </c>
    </row>
    <row r="126" s="22" customFormat="true" ht="24" hidden="false" customHeight="true" outlineLevel="0" collapsed="false">
      <c r="B126" s="133"/>
      <c r="C126" s="134" t="s">
        <v>153</v>
      </c>
      <c r="D126" s="134" t="s">
        <v>106</v>
      </c>
      <c r="E126" s="135" t="s">
        <v>154</v>
      </c>
      <c r="F126" s="136" t="s">
        <v>155</v>
      </c>
      <c r="G126" s="137" t="s">
        <v>156</v>
      </c>
      <c r="H126" s="138" t="n">
        <v>1</v>
      </c>
      <c r="I126" s="139"/>
      <c r="J126" s="140" t="n">
        <f aca="false">ROUND(I126*H126,2)</f>
        <v>0</v>
      </c>
      <c r="K126" s="141"/>
      <c r="L126" s="23"/>
      <c r="M126" s="142"/>
      <c r="N126" s="143" t="s">
        <v>36</v>
      </c>
      <c r="P126" s="144" t="n">
        <f aca="false">O126*H126</f>
        <v>0</v>
      </c>
      <c r="Q126" s="144" t="n">
        <v>0</v>
      </c>
      <c r="R126" s="144" t="n">
        <f aca="false">Q126*H126</f>
        <v>0</v>
      </c>
      <c r="S126" s="144" t="n">
        <v>0</v>
      </c>
      <c r="T126" s="145" t="n">
        <f aca="false">S126*H126</f>
        <v>0</v>
      </c>
      <c r="AR126" s="146" t="s">
        <v>110</v>
      </c>
      <c r="AT126" s="146" t="s">
        <v>106</v>
      </c>
      <c r="AU126" s="146" t="s">
        <v>71</v>
      </c>
      <c r="AY126" s="3" t="s">
        <v>111</v>
      </c>
      <c r="BE126" s="147" t="n">
        <f aca="false">IF(N126="základní",J126,0)</f>
        <v>0</v>
      </c>
      <c r="BF126" s="147" t="n">
        <f aca="false">IF(N126="snížená",J126,0)</f>
        <v>0</v>
      </c>
      <c r="BG126" s="147" t="n">
        <f aca="false">IF(N126="zákl. přenesená",J126,0)</f>
        <v>0</v>
      </c>
      <c r="BH126" s="147" t="n">
        <f aca="false">IF(N126="sníž. přenesená",J126,0)</f>
        <v>0</v>
      </c>
      <c r="BI126" s="147" t="n">
        <f aca="false">IF(N126="nulová",J126,0)</f>
        <v>0</v>
      </c>
      <c r="BJ126" s="3" t="s">
        <v>79</v>
      </c>
      <c r="BK126" s="147" t="n">
        <f aca="false">ROUND(I126*H126,2)</f>
        <v>0</v>
      </c>
      <c r="BL126" s="3" t="s">
        <v>110</v>
      </c>
      <c r="BM126" s="146" t="s">
        <v>140</v>
      </c>
    </row>
    <row r="127" s="22" customFormat="true" ht="33" hidden="false" customHeight="true" outlineLevel="0" collapsed="false">
      <c r="B127" s="133"/>
      <c r="C127" s="134" t="s">
        <v>125</v>
      </c>
      <c r="D127" s="134" t="s">
        <v>106</v>
      </c>
      <c r="E127" s="135" t="s">
        <v>157</v>
      </c>
      <c r="F127" s="136" t="s">
        <v>158</v>
      </c>
      <c r="G127" s="137" t="s">
        <v>156</v>
      </c>
      <c r="H127" s="138" t="n">
        <v>2</v>
      </c>
      <c r="I127" s="139"/>
      <c r="J127" s="140" t="n">
        <f aca="false">ROUND(I127*H127,2)</f>
        <v>0</v>
      </c>
      <c r="K127" s="141"/>
      <c r="L127" s="23"/>
      <c r="M127" s="142"/>
      <c r="N127" s="143" t="s">
        <v>36</v>
      </c>
      <c r="P127" s="144" t="n">
        <f aca="false">O127*H127</f>
        <v>0</v>
      </c>
      <c r="Q127" s="144" t="n">
        <v>0</v>
      </c>
      <c r="R127" s="144" t="n">
        <f aca="false">Q127*H127</f>
        <v>0</v>
      </c>
      <c r="S127" s="144" t="n">
        <v>0</v>
      </c>
      <c r="T127" s="145" t="n">
        <f aca="false">S127*H127</f>
        <v>0</v>
      </c>
      <c r="AR127" s="146" t="s">
        <v>110</v>
      </c>
      <c r="AT127" s="146" t="s">
        <v>106</v>
      </c>
      <c r="AU127" s="146" t="s">
        <v>71</v>
      </c>
      <c r="AY127" s="3" t="s">
        <v>111</v>
      </c>
      <c r="BE127" s="147" t="n">
        <f aca="false">IF(N127="základní",J127,0)</f>
        <v>0</v>
      </c>
      <c r="BF127" s="147" t="n">
        <f aca="false">IF(N127="snížená",J127,0)</f>
        <v>0</v>
      </c>
      <c r="BG127" s="147" t="n">
        <f aca="false">IF(N127="zákl. přenesená",J127,0)</f>
        <v>0</v>
      </c>
      <c r="BH127" s="147" t="n">
        <f aca="false">IF(N127="sníž. přenesená",J127,0)</f>
        <v>0</v>
      </c>
      <c r="BI127" s="147" t="n">
        <f aca="false">IF(N127="nulová",J127,0)</f>
        <v>0</v>
      </c>
      <c r="BJ127" s="3" t="s">
        <v>79</v>
      </c>
      <c r="BK127" s="147" t="n">
        <f aca="false">ROUND(I127*H127,2)</f>
        <v>0</v>
      </c>
      <c r="BL127" s="3" t="s">
        <v>110</v>
      </c>
      <c r="BM127" s="146" t="s">
        <v>143</v>
      </c>
    </row>
    <row r="128" s="22" customFormat="true" ht="24" hidden="false" customHeight="true" outlineLevel="0" collapsed="false">
      <c r="B128" s="133"/>
      <c r="C128" s="134" t="s">
        <v>137</v>
      </c>
      <c r="D128" s="134" t="s">
        <v>106</v>
      </c>
      <c r="E128" s="135" t="s">
        <v>133</v>
      </c>
      <c r="F128" s="136" t="s">
        <v>134</v>
      </c>
      <c r="G128" s="137" t="s">
        <v>135</v>
      </c>
      <c r="H128" s="138" t="n">
        <v>12</v>
      </c>
      <c r="I128" s="139"/>
      <c r="J128" s="140" t="n">
        <f aca="false">ROUND(I128*H128,2)</f>
        <v>0</v>
      </c>
      <c r="K128" s="141"/>
      <c r="L128" s="23"/>
      <c r="M128" s="142"/>
      <c r="N128" s="143" t="s">
        <v>36</v>
      </c>
      <c r="P128" s="144" t="n">
        <f aca="false">O128*H128</f>
        <v>0</v>
      </c>
      <c r="Q128" s="144" t="n">
        <v>0</v>
      </c>
      <c r="R128" s="144" t="n">
        <f aca="false">Q128*H128</f>
        <v>0</v>
      </c>
      <c r="S128" s="144" t="n">
        <v>0</v>
      </c>
      <c r="T128" s="145" t="n">
        <f aca="false">S128*H128</f>
        <v>0</v>
      </c>
      <c r="AR128" s="146" t="s">
        <v>110</v>
      </c>
      <c r="AT128" s="146" t="s">
        <v>106</v>
      </c>
      <c r="AU128" s="146" t="s">
        <v>71</v>
      </c>
      <c r="AY128" s="3" t="s">
        <v>111</v>
      </c>
      <c r="BE128" s="147" t="n">
        <f aca="false">IF(N128="základní",J128,0)</f>
        <v>0</v>
      </c>
      <c r="BF128" s="147" t="n">
        <f aca="false">IF(N128="snížená",J128,0)</f>
        <v>0</v>
      </c>
      <c r="BG128" s="147" t="n">
        <f aca="false">IF(N128="zákl. přenesená",J128,0)</f>
        <v>0</v>
      </c>
      <c r="BH128" s="147" t="n">
        <f aca="false">IF(N128="sníž. přenesená",J128,0)</f>
        <v>0</v>
      </c>
      <c r="BI128" s="147" t="n">
        <f aca="false">IF(N128="nulová",J128,0)</f>
        <v>0</v>
      </c>
      <c r="BJ128" s="3" t="s">
        <v>79</v>
      </c>
      <c r="BK128" s="147" t="n">
        <f aca="false">ROUND(I128*H128,2)</f>
        <v>0</v>
      </c>
      <c r="BL128" s="3" t="s">
        <v>110</v>
      </c>
      <c r="BM128" s="146" t="s">
        <v>147</v>
      </c>
    </row>
    <row r="129" s="22" customFormat="true" ht="24" hidden="false" customHeight="true" outlineLevel="0" collapsed="false">
      <c r="B129" s="133"/>
      <c r="C129" s="134" t="s">
        <v>128</v>
      </c>
      <c r="D129" s="134" t="s">
        <v>106</v>
      </c>
      <c r="E129" s="135" t="s">
        <v>138</v>
      </c>
      <c r="F129" s="136" t="s">
        <v>139</v>
      </c>
      <c r="G129" s="137" t="s">
        <v>135</v>
      </c>
      <c r="H129" s="138" t="n">
        <v>12</v>
      </c>
      <c r="I129" s="139"/>
      <c r="J129" s="140" t="n">
        <f aca="false">ROUND(I129*H129,2)</f>
        <v>0</v>
      </c>
      <c r="K129" s="141"/>
      <c r="L129" s="23"/>
      <c r="M129" s="142"/>
      <c r="N129" s="143" t="s">
        <v>36</v>
      </c>
      <c r="P129" s="144" t="n">
        <f aca="false">O129*H129</f>
        <v>0</v>
      </c>
      <c r="Q129" s="144" t="n">
        <v>0</v>
      </c>
      <c r="R129" s="144" t="n">
        <f aca="false">Q129*H129</f>
        <v>0</v>
      </c>
      <c r="S129" s="144" t="n">
        <v>0</v>
      </c>
      <c r="T129" s="145" t="n">
        <f aca="false">S129*H129</f>
        <v>0</v>
      </c>
      <c r="AR129" s="146" t="s">
        <v>110</v>
      </c>
      <c r="AT129" s="146" t="s">
        <v>106</v>
      </c>
      <c r="AU129" s="146" t="s">
        <v>71</v>
      </c>
      <c r="AY129" s="3" t="s">
        <v>111</v>
      </c>
      <c r="BE129" s="147" t="n">
        <f aca="false">IF(N129="základní",J129,0)</f>
        <v>0</v>
      </c>
      <c r="BF129" s="147" t="n">
        <f aca="false">IF(N129="snížená",J129,0)</f>
        <v>0</v>
      </c>
      <c r="BG129" s="147" t="n">
        <f aca="false">IF(N129="zákl. přenesená",J129,0)</f>
        <v>0</v>
      </c>
      <c r="BH129" s="147" t="n">
        <f aca="false">IF(N129="sníž. přenesená",J129,0)</f>
        <v>0</v>
      </c>
      <c r="BI129" s="147" t="n">
        <f aca="false">IF(N129="nulová",J129,0)</f>
        <v>0</v>
      </c>
      <c r="BJ129" s="3" t="s">
        <v>79</v>
      </c>
      <c r="BK129" s="147" t="n">
        <f aca="false">ROUND(I129*H129,2)</f>
        <v>0</v>
      </c>
      <c r="BL129" s="3" t="s">
        <v>110</v>
      </c>
      <c r="BM129" s="146" t="s">
        <v>159</v>
      </c>
    </row>
    <row r="130" s="22" customFormat="true" ht="24" hidden="false" customHeight="true" outlineLevel="0" collapsed="false">
      <c r="B130" s="133"/>
      <c r="C130" s="134" t="s">
        <v>144</v>
      </c>
      <c r="D130" s="134" t="s">
        <v>106</v>
      </c>
      <c r="E130" s="135" t="s">
        <v>141</v>
      </c>
      <c r="F130" s="136" t="s">
        <v>142</v>
      </c>
      <c r="G130" s="137" t="s">
        <v>135</v>
      </c>
      <c r="H130" s="138" t="n">
        <v>12</v>
      </c>
      <c r="I130" s="139"/>
      <c r="J130" s="140" t="n">
        <f aca="false">ROUND(I130*H130,2)</f>
        <v>0</v>
      </c>
      <c r="K130" s="141"/>
      <c r="L130" s="23"/>
      <c r="M130" s="142"/>
      <c r="N130" s="143" t="s">
        <v>36</v>
      </c>
      <c r="P130" s="144" t="n">
        <f aca="false">O130*H130</f>
        <v>0</v>
      </c>
      <c r="Q130" s="144" t="n">
        <v>0</v>
      </c>
      <c r="R130" s="144" t="n">
        <f aca="false">Q130*H130</f>
        <v>0</v>
      </c>
      <c r="S130" s="144" t="n">
        <v>0</v>
      </c>
      <c r="T130" s="145" t="n">
        <f aca="false">S130*H130</f>
        <v>0</v>
      </c>
      <c r="AR130" s="146" t="s">
        <v>110</v>
      </c>
      <c r="AT130" s="146" t="s">
        <v>106</v>
      </c>
      <c r="AU130" s="146" t="s">
        <v>71</v>
      </c>
      <c r="AY130" s="3" t="s">
        <v>111</v>
      </c>
      <c r="BE130" s="147" t="n">
        <f aca="false">IF(N130="základní",J130,0)</f>
        <v>0</v>
      </c>
      <c r="BF130" s="147" t="n">
        <f aca="false">IF(N130="snížená",J130,0)</f>
        <v>0</v>
      </c>
      <c r="BG130" s="147" t="n">
        <f aca="false">IF(N130="zákl. přenesená",J130,0)</f>
        <v>0</v>
      </c>
      <c r="BH130" s="147" t="n">
        <f aca="false">IF(N130="sníž. přenesená",J130,0)</f>
        <v>0</v>
      </c>
      <c r="BI130" s="147" t="n">
        <f aca="false">IF(N130="nulová",J130,0)</f>
        <v>0</v>
      </c>
      <c r="BJ130" s="3" t="s">
        <v>79</v>
      </c>
      <c r="BK130" s="147" t="n">
        <f aca="false">ROUND(I130*H130,2)</f>
        <v>0</v>
      </c>
      <c r="BL130" s="3" t="s">
        <v>110</v>
      </c>
      <c r="BM130" s="146" t="s">
        <v>160</v>
      </c>
    </row>
    <row r="131" s="22" customFormat="true" ht="33" hidden="false" customHeight="true" outlineLevel="0" collapsed="false">
      <c r="B131" s="133"/>
      <c r="C131" s="134" t="s">
        <v>132</v>
      </c>
      <c r="D131" s="134" t="s">
        <v>106</v>
      </c>
      <c r="E131" s="135" t="s">
        <v>145</v>
      </c>
      <c r="F131" s="136" t="s">
        <v>146</v>
      </c>
      <c r="G131" s="137" t="s">
        <v>114</v>
      </c>
      <c r="H131" s="138" t="n">
        <v>136.3</v>
      </c>
      <c r="I131" s="139"/>
      <c r="J131" s="140" t="n">
        <f aca="false">ROUND(I131*H131,2)</f>
        <v>0</v>
      </c>
      <c r="K131" s="141"/>
      <c r="L131" s="23"/>
      <c r="M131" s="148"/>
      <c r="N131" s="149" t="s">
        <v>36</v>
      </c>
      <c r="O131" s="150"/>
      <c r="P131" s="151" t="n">
        <f aca="false">O131*H131</f>
        <v>0</v>
      </c>
      <c r="Q131" s="151" t="n">
        <v>0</v>
      </c>
      <c r="R131" s="151" t="n">
        <f aca="false">Q131*H131</f>
        <v>0</v>
      </c>
      <c r="S131" s="151" t="n">
        <v>0</v>
      </c>
      <c r="T131" s="152" t="n">
        <f aca="false">S131*H131</f>
        <v>0</v>
      </c>
      <c r="AR131" s="146" t="s">
        <v>110</v>
      </c>
      <c r="AT131" s="146" t="s">
        <v>106</v>
      </c>
      <c r="AU131" s="146" t="s">
        <v>71</v>
      </c>
      <c r="AY131" s="3" t="s">
        <v>111</v>
      </c>
      <c r="BE131" s="147" t="n">
        <f aca="false">IF(N131="základní",J131,0)</f>
        <v>0</v>
      </c>
      <c r="BF131" s="147" t="n">
        <f aca="false">IF(N131="snížená",J131,0)</f>
        <v>0</v>
      </c>
      <c r="BG131" s="147" t="n">
        <f aca="false">IF(N131="zákl. přenesená",J131,0)</f>
        <v>0</v>
      </c>
      <c r="BH131" s="147" t="n">
        <f aca="false">IF(N131="sníž. přenesená",J131,0)</f>
        <v>0</v>
      </c>
      <c r="BI131" s="147" t="n">
        <f aca="false">IF(N131="nulová",J131,0)</f>
        <v>0</v>
      </c>
      <c r="BJ131" s="3" t="s">
        <v>79</v>
      </c>
      <c r="BK131" s="147" t="n">
        <f aca="false">ROUND(I131*H131,2)</f>
        <v>0</v>
      </c>
      <c r="BL131" s="3" t="s">
        <v>110</v>
      </c>
      <c r="BM131" s="146" t="s">
        <v>161</v>
      </c>
    </row>
    <row r="132" s="22" customFormat="true" ht="6.75" hidden="false" customHeight="true" outlineLevel="0" collapsed="false">
      <c r="B132" s="41"/>
      <c r="C132" s="42"/>
      <c r="D132" s="42"/>
      <c r="E132" s="42"/>
      <c r="F132" s="42"/>
      <c r="G132" s="42"/>
      <c r="H132" s="42"/>
      <c r="I132" s="42"/>
      <c r="J132" s="42"/>
      <c r="K132" s="42"/>
      <c r="L132" s="23"/>
    </row>
  </sheetData>
  <autoFilter ref="C115:K131"/>
  <mergeCells count="9">
    <mergeCell ref="L2:V2"/>
    <mergeCell ref="E7:H7"/>
    <mergeCell ref="E9:H9"/>
    <mergeCell ref="E18:H18"/>
    <mergeCell ref="E27:H27"/>
    <mergeCell ref="E85:H85"/>
    <mergeCell ref="E87:H87"/>
    <mergeCell ref="E106:H106"/>
    <mergeCell ref="E108:H108"/>
  </mergeCells>
  <printOptions headings="false" gridLines="false" gridLinesSet="true" horizontalCentered="false" verticalCentered="false"/>
  <pageMargins left="0.39375" right="0.39375" top="0.39375" bottom="0.39375" header="0.511811023622047" footer="0"/>
  <pageSetup paperSize="9" scale="100" fitToWidth="1" fitToHeight="100" pageOrder="downThenOver" orientation="portrait" blackAndWhite="false" draft="false" cellComments="none" horizontalDpi="300" verticalDpi="300" copies="1"/>
  <headerFooter differentFirst="false" differentOddEven="false">
    <oddHeader/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LibreOffice/7.6.0.3$Windows_X86_64 LibreOffice_project/69edd8b8ebc41d00b4de3915dc82f8f0fc3b6265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2023-09-13T06:46:31Z</dcterms:created>
  <dc:creator/>
  <dc:description/>
  <dc:language>cs-CZ</dc:language>
  <cp:lastModifiedBy/>
  <dcterms:modified xsi:type="dcterms:W3CDTF">2023-09-13T06:46:39Z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